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kaszuba\Desktop\Przetarg na gaz\2025\"/>
    </mc:Choice>
  </mc:AlternateContent>
  <xr:revisionPtr revIDLastSave="0" documentId="13_ncr:1_{FCB2D3DD-65E7-4CE6-B9C2-D56452CE982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rkusz1" sheetId="1" r:id="rId1"/>
    <sheet name="Arkusz2" sheetId="2" r:id="rId2"/>
    <sheet name="Arkusz3" sheetId="3" r:id="rId3"/>
  </sheets>
  <calcPr calcId="191029"/>
</workbook>
</file>

<file path=xl/calcChain.xml><?xml version="1.0" encoding="utf-8"?>
<calcChain xmlns="http://schemas.openxmlformats.org/spreadsheetml/2006/main">
  <c r="C7" i="1" l="1"/>
  <c r="C8" i="1" s="1"/>
  <c r="C9" i="1" s="1"/>
  <c r="C10" i="1" s="1"/>
  <c r="C11" i="1" s="1"/>
  <c r="C12" i="1" s="1"/>
  <c r="S26" i="1" l="1"/>
  <c r="S25" i="1"/>
  <c r="S24" i="1"/>
  <c r="S23" i="1"/>
  <c r="R26" i="1"/>
  <c r="R25" i="1"/>
  <c r="R24" i="1"/>
  <c r="R23" i="1"/>
  <c r="J26" i="1"/>
  <c r="J25" i="1"/>
  <c r="J24" i="1"/>
  <c r="J23" i="1"/>
  <c r="I26" i="1"/>
  <c r="I25" i="1"/>
  <c r="I24" i="1"/>
  <c r="I23" i="1"/>
  <c r="S4" i="1" l="1"/>
  <c r="R4" i="1"/>
  <c r="Q4" i="1"/>
  <c r="P4" i="1"/>
  <c r="O4" i="1"/>
  <c r="N4" i="1"/>
  <c r="M4" i="1"/>
  <c r="L4" i="1"/>
  <c r="K4" i="1"/>
  <c r="J4" i="1"/>
  <c r="I4" i="1"/>
  <c r="H4" i="1"/>
  <c r="G4" i="1"/>
  <c r="F4" i="1"/>
  <c r="E4" i="1"/>
  <c r="D4" i="1"/>
  <c r="C4" i="1"/>
  <c r="B4" i="1"/>
  <c r="A4" i="1"/>
</calcChain>
</file>

<file path=xl/sharedStrings.xml><?xml version="1.0" encoding="utf-8"?>
<sst xmlns="http://schemas.openxmlformats.org/spreadsheetml/2006/main" count="77" uniqueCount="43">
  <si>
    <t>Grupa taryfowa</t>
  </si>
  <si>
    <t>Liczba punktów poboru</t>
  </si>
  <si>
    <t>Liczba miesięcy</t>
  </si>
  <si>
    <t>Liczba dni</t>
  </si>
  <si>
    <t>Oddział dystrybucji</t>
  </si>
  <si>
    <t>Cena za gaz (zł netto)</t>
  </si>
  <si>
    <t>Cena za usługi dystrybucyjne (zł netto)</t>
  </si>
  <si>
    <t>CENA OFERTY 
(zł netto)</t>
  </si>
  <si>
    <t>Łącznie usługi dystrybucyjne (zł)
(kol. 15 + kol. 17)</t>
  </si>
  <si>
    <t>(suma kol. 13 
+ kol. 18)</t>
  </si>
  <si>
    <t>W-1.1</t>
  </si>
  <si>
    <t>W-3.6</t>
  </si>
  <si>
    <t>SUMA:</t>
  </si>
  <si>
    <t>PSG Sp. z o.o. - Warszawa</t>
  </si>
  <si>
    <t>W-5</t>
  </si>
  <si>
    <r>
      <t xml:space="preserve">Moc umowna
</t>
    </r>
    <r>
      <rPr>
        <sz val="10"/>
        <rFont val="Times New Roman"/>
        <family val="1"/>
        <charset val="238"/>
      </rPr>
      <t>(kWh/h)</t>
    </r>
  </si>
  <si>
    <r>
      <rPr>
        <b/>
        <sz val="10"/>
        <rFont val="Times New Roman"/>
        <family val="1"/>
        <charset val="238"/>
      </rPr>
      <t>Szacunkowe zapotrzebowanie na paliwo gazowe łącznie</t>
    </r>
    <r>
      <rPr>
        <sz val="10"/>
        <rFont val="Times New Roman"/>
        <family val="1"/>
        <charset val="238"/>
      </rPr>
      <t xml:space="preserve"> 
(kWh)</t>
    </r>
  </si>
  <si>
    <t>0.000</t>
  </si>
  <si>
    <t>Załącznik nr 7 do SWZ - Formularz cenowy</t>
  </si>
  <si>
    <r>
      <rPr>
        <b/>
        <sz val="10"/>
        <rFont val="Times New Roman"/>
        <family val="1"/>
        <charset val="238"/>
      </rPr>
      <t>Szacunkowe zapotrzebowanie na paliwo gazowe zwolnione 
z akcyzy</t>
    </r>
    <r>
      <rPr>
        <sz val="10"/>
        <rFont val="Times New Roman"/>
        <family val="1"/>
        <charset val="238"/>
      </rPr>
      <t xml:space="preserve"> 
(kWh)</t>
    </r>
  </si>
  <si>
    <t>BW-5</t>
  </si>
  <si>
    <t>BW-3.6</t>
  </si>
  <si>
    <t>BW-2.1</t>
  </si>
  <si>
    <t>BW- 4</t>
  </si>
  <si>
    <t>BW -4</t>
  </si>
  <si>
    <t>BW-2.125</t>
  </si>
  <si>
    <t>W -3.6</t>
  </si>
  <si>
    <t xml:space="preserve">BW -5 </t>
  </si>
  <si>
    <t>BW-3.12 T</t>
  </si>
  <si>
    <t>brak danych</t>
  </si>
  <si>
    <t>*</t>
  </si>
  <si>
    <r>
      <t xml:space="preserve">Stawka opłaty zmiennej 
</t>
    </r>
    <r>
      <rPr>
        <sz val="10"/>
        <rFont val="Times New Roman"/>
        <family val="1"/>
        <charset val="238"/>
      </rPr>
      <t>(zł/kWh)</t>
    </r>
  </si>
  <si>
    <r>
      <rPr>
        <b/>
        <sz val="10"/>
        <rFont val="Times New Roman"/>
        <family val="1"/>
        <charset val="238"/>
      </rPr>
      <t xml:space="preserve">Stawka opłaty stałej </t>
    </r>
    <r>
      <rPr>
        <sz val="10"/>
        <rFont val="Times New Roman"/>
        <family val="1"/>
        <charset val="238"/>
      </rPr>
      <t xml:space="preserve">
a) (zł/m-c) 
dla grup taryfowych z ozn. 
W-1, W-2, W-3, W-4
b) (zł/(kWh/h) za h) 
dla grup taryfowych z ozn. 
W-5, W-6, W-7</t>
    </r>
  </si>
  <si>
    <r>
      <rPr>
        <b/>
        <sz val="10"/>
        <rFont val="Times New Roman"/>
        <family val="1"/>
        <charset val="238"/>
      </rPr>
      <t>Abonament</t>
    </r>
    <r>
      <rPr>
        <sz val="10"/>
        <rFont val="Times New Roman"/>
        <family val="1"/>
        <charset val="238"/>
      </rPr>
      <t xml:space="preserve"> 
(zł/m-c)
</t>
    </r>
    <r>
      <rPr>
        <i/>
        <sz val="10"/>
        <rFont val="Times New Roman"/>
        <family val="1"/>
        <charset val="238"/>
      </rPr>
      <t>(zaokrąglenie do 2 miejsc po przecinku, wg formuły excel)</t>
    </r>
  </si>
  <si>
    <t>Szacunkowe zapotrzebowanie na paliwo gazowe opodatkowane akcyzą 0,39 zł/kWh</t>
  </si>
  <si>
    <t>Łącznie (zł)
(kol. 4 × kol. 10)  + (kol. 5 × kol. 11)  + (kol. 2 × kol. 7 × kol. 12)
(zaokrąglenie do 2 miejsc po przecinku, wg formuły excel)</t>
  </si>
  <si>
    <t>Łącznie opłata zmienna (zł)
(kol. 6 × kol. 16) 
(zaokrąglenie do 3 miejsc po przecinku, wg formuły excel)</t>
  </si>
  <si>
    <r>
      <rPr>
        <b/>
        <sz val="10"/>
        <rFont val="Times New Roman"/>
        <family val="1"/>
        <charset val="238"/>
      </rPr>
      <t xml:space="preserve">Cena jednostkowa za gaz bez akcyzy
</t>
    </r>
    <r>
      <rPr>
        <sz val="10"/>
        <rFont val="Times New Roman"/>
        <family val="1"/>
        <charset val="238"/>
      </rPr>
      <t xml:space="preserve">(zł/kWh)
</t>
    </r>
    <r>
      <rPr>
        <i/>
        <sz val="10"/>
        <rFont val="Times New Roman"/>
        <family val="1"/>
        <charset val="238"/>
      </rPr>
      <t>(zaokrąglenie 
do 5 miejsc 
po przecinku, wg formuły excel)</t>
    </r>
  </si>
  <si>
    <t>Łącznie opłata stała (zł)
a) (kol. 2 × kol. 7 × kol. 14) 
dla grup taryfowych z ozn.
W-1, W-2, W-3, W-4
b) (kol. 3 × kol. 8 × 24 h × kol. 14) 
dla grup taryfowych z ozn.
W-5, W-6, W-7
(zaokrąglenie do 2
miejsc po przecinku, wg formuły excel)</t>
  </si>
  <si>
    <r>
      <t>kolorem zielonym oznaczone są podmioty</t>
    </r>
    <r>
      <rPr>
        <b/>
        <u/>
        <sz val="11"/>
        <color theme="1"/>
        <rFont val="Czcionka tekstu podstawowego"/>
        <charset val="238"/>
      </rPr>
      <t xml:space="preserve"> objęte</t>
    </r>
    <r>
      <rPr>
        <sz val="11"/>
        <color theme="1"/>
        <rFont val="Czcionka tekstu podstawowego"/>
        <family val="2"/>
        <charset val="238"/>
      </rPr>
      <t xml:space="preserve"> ochroną taryfową</t>
    </r>
  </si>
  <si>
    <r>
      <rPr>
        <b/>
        <sz val="10"/>
        <rFont val="Times New Roman"/>
        <family val="1"/>
        <charset val="238"/>
      </rPr>
      <t xml:space="preserve">Cena jednostkowa za gaz z akcyzą 0,39 zł/kWh
</t>
    </r>
    <r>
      <rPr>
        <sz val="10"/>
        <rFont val="Times New Roman"/>
        <family val="1"/>
        <charset val="238"/>
      </rPr>
      <t xml:space="preserve">(zł/kWh)
</t>
    </r>
    <r>
      <rPr>
        <i/>
        <sz val="10"/>
        <rFont val="Times New Roman"/>
        <family val="1"/>
        <charset val="238"/>
      </rPr>
      <t>(kol. 10 + 0,39 zł)</t>
    </r>
  </si>
  <si>
    <t>*Stawkę podatku akcyzowego 1,38 zł/GJ, która ma zastosowanie dla zużycia paliwa gazowego objętego zwolnieniem przeznaczonego na cele opałowe , przeliczono na zł/kWh zgodnie z obowiązującymi zasadami [Art. 89 ust. 1 pkt 13 oraz Art. 88 ust. 7 pkt 4  Ustawy o podatku akcyzowym] oraz przyjmując wartość ciepła spalania 39,57 MJ/m3.</t>
  </si>
  <si>
    <t>Kompleksowa dostawa gazu ziemnego dla Miasta Mława na okres 24 miesięcy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</si>
</sst>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0.0"/>
    <numFmt numFmtId="165" formatCode="0.000"/>
    <numFmt numFmtId="166" formatCode="#,##0.000"/>
    <numFmt numFmtId="167" formatCode="0.00000"/>
  </numFmts>
  <fonts count="8">
    <font>
      <sz val="11"/>
      <color theme="1"/>
      <name val="Czcionka tekstu podstawowego"/>
      <family val="2"/>
      <charset val="238"/>
    </font>
    <font>
      <b/>
      <sz val="13"/>
      <name val="Calibri"/>
      <family val="2"/>
      <charset val="238"/>
      <scheme val="minor"/>
    </font>
    <font>
      <b/>
      <sz val="10"/>
      <name val="Times New Roman"/>
      <family val="1"/>
      <charset val="238"/>
    </font>
    <font>
      <sz val="10"/>
      <name val="Times New Roman"/>
      <family val="1"/>
      <charset val="238"/>
    </font>
    <font>
      <sz val="10"/>
      <color theme="1"/>
      <name val="Times New Roman"/>
      <family val="1"/>
      <charset val="238"/>
    </font>
    <font>
      <i/>
      <sz val="10"/>
      <name val="Times New Roman"/>
      <family val="1"/>
      <charset val="238"/>
    </font>
    <font>
      <sz val="11"/>
      <color theme="1"/>
      <name val="Symbol"/>
      <family val="1"/>
      <charset val="2"/>
    </font>
    <font>
      <b/>
      <u/>
      <sz val="11"/>
      <color theme="1"/>
      <name val="Czcionka tekstu podstawowego"/>
      <charset val="238"/>
    </font>
  </fonts>
  <fills count="7">
    <fill>
      <patternFill patternType="none"/>
    </fill>
    <fill>
      <patternFill patternType="gray125"/>
    </fill>
    <fill>
      <patternFill patternType="solid">
        <fgColor theme="5" tint="0.399975585192419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8">
    <xf numFmtId="0" fontId="0" fillId="0" borderId="0" xfId="0"/>
    <xf numFmtId="3" fontId="0" fillId="0" borderId="0" xfId="0" applyNumberFormat="1"/>
    <xf numFmtId="0" fontId="0" fillId="0" borderId="1" xfId="0" applyBorder="1"/>
    <xf numFmtId="0" fontId="2" fillId="3" borderId="1" xfId="0" applyFont="1" applyFill="1" applyBorder="1" applyAlignment="1">
      <alignment horizontal="center" vertical="center" wrapText="1"/>
    </xf>
    <xf numFmtId="0" fontId="4" fillId="0" borderId="0" xfId="0" applyFont="1"/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166" fontId="3" fillId="0" borderId="1" xfId="0" applyNumberFormat="1" applyFont="1" applyBorder="1" applyAlignment="1">
      <alignment horizontal="center" vertical="center"/>
    </xf>
    <xf numFmtId="3" fontId="3" fillId="0" borderId="1" xfId="0" applyNumberFormat="1" applyFont="1" applyBorder="1" applyAlignment="1">
      <alignment horizontal="center" vertical="center"/>
    </xf>
    <xf numFmtId="4" fontId="3" fillId="0" borderId="1" xfId="0" applyNumberFormat="1" applyFont="1" applyBorder="1" applyAlignment="1">
      <alignment horizontal="center" vertical="center"/>
    </xf>
    <xf numFmtId="165" fontId="3" fillId="0" borderId="1" xfId="0" applyNumberFormat="1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164" fontId="3" fillId="0" borderId="2" xfId="0" applyNumberFormat="1" applyFont="1" applyBorder="1" applyAlignment="1">
      <alignment horizontal="center" vertical="center"/>
    </xf>
    <xf numFmtId="166" fontId="3" fillId="0" borderId="2" xfId="0" applyNumberFormat="1" applyFont="1" applyBorder="1" applyAlignment="1">
      <alignment horizontal="center" vertical="center"/>
    </xf>
    <xf numFmtId="165" fontId="3" fillId="0" borderId="2" xfId="0" applyNumberFormat="1" applyFont="1" applyBorder="1" applyAlignment="1">
      <alignment horizontal="center" vertical="center"/>
    </xf>
    <xf numFmtId="4" fontId="3" fillId="0" borderId="2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4" fontId="2" fillId="0" borderId="1" xfId="0" applyNumberFormat="1" applyFont="1" applyBorder="1" applyAlignment="1">
      <alignment horizontal="center" vertical="center"/>
    </xf>
    <xf numFmtId="4" fontId="2" fillId="4" borderId="1" xfId="0" applyNumberFormat="1" applyFont="1" applyFill="1" applyBorder="1" applyAlignment="1">
      <alignment horizontal="center" vertical="center"/>
    </xf>
    <xf numFmtId="0" fontId="4" fillId="0" borderId="1" xfId="0" applyFont="1" applyBorder="1"/>
    <xf numFmtId="2" fontId="3" fillId="0" borderId="1" xfId="0" applyNumberFormat="1" applyFont="1" applyBorder="1" applyAlignment="1">
      <alignment horizontal="center" vertical="center"/>
    </xf>
    <xf numFmtId="4" fontId="3" fillId="5" borderId="1" xfId="0" applyNumberFormat="1" applyFont="1" applyFill="1" applyBorder="1" applyAlignment="1">
      <alignment horizontal="center" vertical="center"/>
    </xf>
    <xf numFmtId="4" fontId="3" fillId="5" borderId="2" xfId="0" applyNumberFormat="1" applyFont="1" applyFill="1" applyBorder="1" applyAlignment="1">
      <alignment horizontal="center" vertical="center"/>
    </xf>
    <xf numFmtId="4" fontId="2" fillId="0" borderId="2" xfId="0" applyNumberFormat="1" applyFont="1" applyBorder="1" applyAlignment="1">
      <alignment horizontal="center" vertical="center"/>
    </xf>
    <xf numFmtId="167" fontId="3" fillId="5" borderId="1" xfId="0" applyNumberFormat="1" applyFont="1" applyFill="1" applyBorder="1" applyAlignment="1">
      <alignment horizontal="center" vertical="center"/>
    </xf>
    <xf numFmtId="167" fontId="3" fillId="5" borderId="2" xfId="0" applyNumberFormat="1" applyFont="1" applyFill="1" applyBorder="1" applyAlignment="1">
      <alignment horizontal="center" vertical="center"/>
    </xf>
    <xf numFmtId="2" fontId="3" fillId="0" borderId="1" xfId="0" applyNumberFormat="1" applyFont="1" applyBorder="1" applyAlignment="1">
      <alignment horizontal="center" vertical="center" wrapText="1"/>
    </xf>
    <xf numFmtId="2" fontId="3" fillId="0" borderId="2" xfId="0" applyNumberFormat="1" applyFont="1" applyBorder="1" applyAlignment="1">
      <alignment horizontal="center" vertical="center" wrapText="1"/>
    </xf>
    <xf numFmtId="164" fontId="3" fillId="0" borderId="2" xfId="0" applyNumberFormat="1" applyFont="1" applyBorder="1" applyAlignment="1">
      <alignment horizontal="center" vertical="center" wrapText="1"/>
    </xf>
    <xf numFmtId="166" fontId="3" fillId="5" borderId="1" xfId="0" applyNumberFormat="1" applyFont="1" applyFill="1" applyBorder="1" applyAlignment="1">
      <alignment horizontal="center" vertical="center"/>
    </xf>
    <xf numFmtId="0" fontId="3" fillId="6" borderId="2" xfId="0" applyFont="1" applyFill="1" applyBorder="1" applyAlignment="1">
      <alignment horizontal="center" vertical="center"/>
    </xf>
    <xf numFmtId="164" fontId="3" fillId="6" borderId="2" xfId="0" applyNumberFormat="1" applyFont="1" applyFill="1" applyBorder="1" applyAlignment="1">
      <alignment horizontal="center" vertical="center" wrapText="1"/>
    </xf>
    <xf numFmtId="4" fontId="3" fillId="6" borderId="1" xfId="0" applyNumberFormat="1" applyFont="1" applyFill="1" applyBorder="1" applyAlignment="1">
      <alignment horizontal="center" vertical="center"/>
    </xf>
    <xf numFmtId="166" fontId="3" fillId="6" borderId="2" xfId="0" applyNumberFormat="1" applyFont="1" applyFill="1" applyBorder="1" applyAlignment="1">
      <alignment horizontal="center" vertical="center"/>
    </xf>
    <xf numFmtId="3" fontId="3" fillId="6" borderId="1" xfId="0" applyNumberFormat="1" applyFont="1" applyFill="1" applyBorder="1" applyAlignment="1">
      <alignment horizontal="center" vertical="center"/>
    </xf>
    <xf numFmtId="4" fontId="3" fillId="6" borderId="2" xfId="0" applyNumberFormat="1" applyFont="1" applyFill="1" applyBorder="1" applyAlignment="1">
      <alignment horizontal="center" vertical="center"/>
    </xf>
    <xf numFmtId="167" fontId="3" fillId="6" borderId="2" xfId="0" applyNumberFormat="1" applyFont="1" applyFill="1" applyBorder="1" applyAlignment="1">
      <alignment horizontal="center" vertical="center"/>
    </xf>
    <xf numFmtId="165" fontId="3" fillId="6" borderId="2" xfId="0" applyNumberFormat="1" applyFont="1" applyFill="1" applyBorder="1" applyAlignment="1">
      <alignment horizontal="center" vertical="center"/>
    </xf>
    <xf numFmtId="167" fontId="3" fillId="6" borderId="1" xfId="0" applyNumberFormat="1" applyFont="1" applyFill="1" applyBorder="1" applyAlignment="1">
      <alignment horizontal="center" vertical="center"/>
    </xf>
    <xf numFmtId="166" fontId="3" fillId="6" borderId="1" xfId="0" applyNumberFormat="1" applyFont="1" applyFill="1" applyBorder="1" applyAlignment="1">
      <alignment horizontal="center" vertical="center"/>
    </xf>
    <xf numFmtId="4" fontId="2" fillId="6" borderId="2" xfId="0" applyNumberFormat="1" applyFont="1" applyFill="1" applyBorder="1" applyAlignment="1">
      <alignment horizontal="center" vertical="center"/>
    </xf>
    <xf numFmtId="2" fontId="3" fillId="6" borderId="2" xfId="0" applyNumberFormat="1" applyFont="1" applyFill="1" applyBorder="1" applyAlignment="1">
      <alignment horizontal="center" vertical="center" wrapText="1"/>
    </xf>
    <xf numFmtId="2" fontId="3" fillId="6" borderId="2" xfId="0" applyNumberFormat="1" applyFont="1" applyFill="1" applyBorder="1" applyAlignment="1">
      <alignment horizontal="center" vertical="center"/>
    </xf>
    <xf numFmtId="164" fontId="3" fillId="6" borderId="2" xfId="0" applyNumberFormat="1" applyFont="1" applyFill="1" applyBorder="1" applyAlignment="1">
      <alignment horizontal="center" vertical="center"/>
    </xf>
    <xf numFmtId="0" fontId="3" fillId="5" borderId="2" xfId="0" applyFont="1" applyFill="1" applyBorder="1" applyAlignment="1">
      <alignment horizontal="center" vertical="center"/>
    </xf>
    <xf numFmtId="2" fontId="3" fillId="5" borderId="2" xfId="0" applyNumberFormat="1" applyFont="1" applyFill="1" applyBorder="1" applyAlignment="1">
      <alignment horizontal="center" vertical="center" wrapText="1"/>
    </xf>
    <xf numFmtId="166" fontId="3" fillId="5" borderId="2" xfId="0" applyNumberFormat="1" applyFont="1" applyFill="1" applyBorder="1" applyAlignment="1">
      <alignment horizontal="center" vertical="center"/>
    </xf>
    <xf numFmtId="165" fontId="3" fillId="5" borderId="2" xfId="0" applyNumberFormat="1" applyFont="1" applyFill="1" applyBorder="1" applyAlignment="1">
      <alignment horizontal="center" vertical="center"/>
    </xf>
    <xf numFmtId="4" fontId="2" fillId="5" borderId="2" xfId="0" applyNumberFormat="1" applyFont="1" applyFill="1" applyBorder="1" applyAlignment="1">
      <alignment horizontal="center" vertical="center"/>
    </xf>
    <xf numFmtId="0" fontId="0" fillId="6" borderId="1" xfId="0" applyFill="1" applyBorder="1"/>
    <xf numFmtId="0" fontId="0" fillId="0" borderId="0" xfId="0" applyAlignment="1">
      <alignment horizontal="center"/>
    </xf>
    <xf numFmtId="0" fontId="2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6" fillId="0" borderId="0" xfId="0" applyFont="1" applyAlignment="1">
      <alignment horizontal="center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Pakiet Office 2007–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 2007–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 2007–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32"/>
  <sheetViews>
    <sheetView tabSelected="1" zoomScaleNormal="100" workbookViewId="0">
      <selection activeCell="K37" sqref="J37:K37"/>
    </sheetView>
  </sheetViews>
  <sheetFormatPr defaultRowHeight="14.25"/>
  <cols>
    <col min="1" max="1" width="8.75" customWidth="1"/>
    <col min="2" max="2" width="7.5" customWidth="1"/>
    <col min="3" max="3" width="7.375" customWidth="1"/>
    <col min="4" max="4" width="14.25" customWidth="1"/>
    <col min="5" max="5" width="14" customWidth="1"/>
    <col min="6" max="6" width="13.875" customWidth="1"/>
    <col min="7" max="7" width="7.75" customWidth="1"/>
    <col min="8" max="8" width="7.25" customWidth="1"/>
    <col min="9" max="9" width="19.875" customWidth="1"/>
    <col min="10" max="10" width="10.875" customWidth="1"/>
    <col min="11" max="11" width="11.75" customWidth="1"/>
    <col min="12" max="12" width="11.375" customWidth="1"/>
    <col min="13" max="13" width="17.875" customWidth="1"/>
    <col min="14" max="14" width="15.375" customWidth="1"/>
    <col min="15" max="15" width="19.125" customWidth="1"/>
    <col min="17" max="17" width="12.875" customWidth="1"/>
    <col min="18" max="18" width="13.625" customWidth="1"/>
    <col min="19" max="19" width="11.5" customWidth="1"/>
  </cols>
  <sheetData>
    <row r="1" spans="1:23" ht="17.25">
      <c r="A1" s="54" t="s">
        <v>18</v>
      </c>
      <c r="B1" s="54"/>
      <c r="C1" s="54"/>
      <c r="D1" s="54"/>
      <c r="E1" s="54"/>
      <c r="F1" s="54"/>
      <c r="G1" s="54"/>
      <c r="H1" s="54"/>
      <c r="I1" s="54"/>
      <c r="J1" s="54"/>
      <c r="K1" s="54"/>
      <c r="L1" s="54"/>
      <c r="M1" s="54"/>
      <c r="N1" s="54"/>
      <c r="O1" s="54"/>
      <c r="P1" s="54"/>
      <c r="Q1" s="54"/>
      <c r="R1" s="54"/>
      <c r="S1" s="54"/>
    </row>
    <row r="2" spans="1:23" ht="38.25">
      <c r="A2" s="55" t="s">
        <v>0</v>
      </c>
      <c r="B2" s="55" t="s">
        <v>1</v>
      </c>
      <c r="C2" s="55" t="s">
        <v>15</v>
      </c>
      <c r="D2" s="56" t="s">
        <v>19</v>
      </c>
      <c r="E2" s="55" t="s">
        <v>34</v>
      </c>
      <c r="F2" s="56" t="s">
        <v>16</v>
      </c>
      <c r="G2" s="55" t="s">
        <v>2</v>
      </c>
      <c r="H2" s="55" t="s">
        <v>3</v>
      </c>
      <c r="I2" s="55" t="s">
        <v>4</v>
      </c>
      <c r="J2" s="52" t="s">
        <v>5</v>
      </c>
      <c r="K2" s="52"/>
      <c r="L2" s="52"/>
      <c r="M2" s="52"/>
      <c r="N2" s="52" t="s">
        <v>6</v>
      </c>
      <c r="O2" s="52"/>
      <c r="P2" s="52"/>
      <c r="Q2" s="52"/>
      <c r="R2" s="52"/>
      <c r="S2" s="3" t="s">
        <v>7</v>
      </c>
      <c r="T2" s="4"/>
      <c r="U2" s="4"/>
      <c r="V2" s="4"/>
      <c r="W2" s="4"/>
    </row>
    <row r="3" spans="1:23" ht="173.25" customHeight="1">
      <c r="A3" s="55"/>
      <c r="B3" s="55"/>
      <c r="C3" s="55"/>
      <c r="D3" s="56"/>
      <c r="E3" s="56"/>
      <c r="F3" s="56"/>
      <c r="G3" s="55"/>
      <c r="H3" s="55"/>
      <c r="I3" s="55"/>
      <c r="J3" s="5" t="s">
        <v>37</v>
      </c>
      <c r="K3" s="5" t="s">
        <v>40</v>
      </c>
      <c r="L3" s="5" t="s">
        <v>33</v>
      </c>
      <c r="M3" s="5" t="s">
        <v>35</v>
      </c>
      <c r="N3" s="5" t="s">
        <v>32</v>
      </c>
      <c r="O3" s="5" t="s">
        <v>38</v>
      </c>
      <c r="P3" s="6" t="s">
        <v>31</v>
      </c>
      <c r="Q3" s="5" t="s">
        <v>36</v>
      </c>
      <c r="R3" s="5" t="s">
        <v>8</v>
      </c>
      <c r="S3" s="5" t="s">
        <v>9</v>
      </c>
      <c r="T3" s="4"/>
      <c r="U3" s="4"/>
      <c r="V3" s="4"/>
      <c r="W3" s="4"/>
    </row>
    <row r="4" spans="1:23">
      <c r="A4" s="7" t="str">
        <f>"-1-"</f>
        <v>-1-</v>
      </c>
      <c r="B4" s="7" t="str">
        <f>"-2-"</f>
        <v>-2-</v>
      </c>
      <c r="C4" s="7" t="str">
        <f>"-3-"</f>
        <v>-3-</v>
      </c>
      <c r="D4" s="7" t="str">
        <f>"-4-"</f>
        <v>-4-</v>
      </c>
      <c r="E4" s="7" t="str">
        <f>"-5-"</f>
        <v>-5-</v>
      </c>
      <c r="F4" s="7" t="str">
        <f>"-6-"</f>
        <v>-6-</v>
      </c>
      <c r="G4" s="7" t="str">
        <f>"-7-"</f>
        <v>-7-</v>
      </c>
      <c r="H4" s="7" t="str">
        <f>"-8-"</f>
        <v>-8-</v>
      </c>
      <c r="I4" s="7" t="str">
        <f>"-9-"</f>
        <v>-9-</v>
      </c>
      <c r="J4" s="7" t="str">
        <f>"-10-"</f>
        <v>-10-</v>
      </c>
      <c r="K4" s="7" t="str">
        <f>"-11-"</f>
        <v>-11-</v>
      </c>
      <c r="L4" s="7" t="str">
        <f>"-12-"</f>
        <v>-12-</v>
      </c>
      <c r="M4" s="7" t="str">
        <f>"-13-"</f>
        <v>-13-</v>
      </c>
      <c r="N4" s="7" t="str">
        <f>"-14-"</f>
        <v>-14-</v>
      </c>
      <c r="O4" s="7" t="str">
        <f>"-15-"</f>
        <v>-15-</v>
      </c>
      <c r="P4" s="7" t="str">
        <f>"-16-"</f>
        <v>-16-</v>
      </c>
      <c r="Q4" s="7" t="str">
        <f>"-17-"</f>
        <v>-17-</v>
      </c>
      <c r="R4" s="7" t="str">
        <f>"-18-"</f>
        <v>-18-</v>
      </c>
      <c r="S4" s="7" t="str">
        <f>"-19-"</f>
        <v>-19-</v>
      </c>
      <c r="T4" s="4"/>
      <c r="U4" s="4"/>
      <c r="V4" s="4"/>
      <c r="W4" s="4"/>
    </row>
    <row r="5" spans="1:23" ht="22.5" customHeight="1">
      <c r="A5" s="7" t="s">
        <v>20</v>
      </c>
      <c r="B5" s="7">
        <v>1</v>
      </c>
      <c r="C5" s="21">
        <v>121</v>
      </c>
      <c r="D5" s="10">
        <v>354928</v>
      </c>
      <c r="E5" s="8">
        <v>0</v>
      </c>
      <c r="F5" s="10">
        <v>354928</v>
      </c>
      <c r="G5" s="9">
        <v>24</v>
      </c>
      <c r="H5" s="9">
        <v>730</v>
      </c>
      <c r="I5" s="10" t="s">
        <v>13</v>
      </c>
      <c r="J5" s="25">
        <v>0</v>
      </c>
      <c r="K5" s="11"/>
      <c r="L5" s="22">
        <v>0</v>
      </c>
      <c r="M5" s="10">
        <v>0</v>
      </c>
      <c r="N5" s="25">
        <v>0</v>
      </c>
      <c r="O5" s="22">
        <v>0</v>
      </c>
      <c r="P5" s="25">
        <v>0</v>
      </c>
      <c r="Q5" s="30">
        <v>0</v>
      </c>
      <c r="R5" s="10">
        <v>0</v>
      </c>
      <c r="S5" s="18">
        <v>0</v>
      </c>
      <c r="T5" s="4"/>
      <c r="U5" s="4"/>
      <c r="V5" s="4"/>
      <c r="W5" s="4"/>
    </row>
    <row r="6" spans="1:23" ht="23.25" customHeight="1">
      <c r="A6" s="7" t="s">
        <v>21</v>
      </c>
      <c r="B6" s="7">
        <v>1</v>
      </c>
      <c r="C6" s="27" t="s">
        <v>29</v>
      </c>
      <c r="D6" s="10">
        <v>93630</v>
      </c>
      <c r="E6" s="8">
        <v>0</v>
      </c>
      <c r="F6" s="10">
        <v>93630</v>
      </c>
      <c r="G6" s="9">
        <v>24</v>
      </c>
      <c r="H6" s="9">
        <v>730</v>
      </c>
      <c r="I6" s="10" t="s">
        <v>13</v>
      </c>
      <c r="J6" s="25">
        <v>0</v>
      </c>
      <c r="K6" s="11"/>
      <c r="L6" s="22">
        <v>0</v>
      </c>
      <c r="M6" s="10">
        <v>0</v>
      </c>
      <c r="N6" s="25">
        <v>0</v>
      </c>
      <c r="O6" s="22">
        <v>0</v>
      </c>
      <c r="P6" s="25">
        <v>0</v>
      </c>
      <c r="Q6" s="30">
        <v>0</v>
      </c>
      <c r="R6" s="10">
        <v>0</v>
      </c>
      <c r="S6" s="18">
        <v>0</v>
      </c>
      <c r="T6" s="4"/>
      <c r="U6" s="4"/>
      <c r="V6" s="4"/>
      <c r="W6" s="4"/>
    </row>
    <row r="7" spans="1:23" ht="22.5" customHeight="1">
      <c r="A7" s="7" t="s">
        <v>21</v>
      </c>
      <c r="B7" s="7">
        <v>1</v>
      </c>
      <c r="C7" s="27" t="str">
        <f>$C$6</f>
        <v>brak danych</v>
      </c>
      <c r="D7" s="10">
        <v>71800</v>
      </c>
      <c r="E7" s="8">
        <v>0</v>
      </c>
      <c r="F7" s="10">
        <v>71800</v>
      </c>
      <c r="G7" s="9">
        <v>24</v>
      </c>
      <c r="H7" s="9">
        <v>730</v>
      </c>
      <c r="I7" s="10" t="s">
        <v>13</v>
      </c>
      <c r="J7" s="25">
        <v>0</v>
      </c>
      <c r="K7" s="11"/>
      <c r="L7" s="22">
        <v>0</v>
      </c>
      <c r="M7" s="10">
        <v>0</v>
      </c>
      <c r="N7" s="25">
        <v>0</v>
      </c>
      <c r="O7" s="22">
        <v>0</v>
      </c>
      <c r="P7" s="25">
        <v>0</v>
      </c>
      <c r="Q7" s="30">
        <v>0</v>
      </c>
      <c r="R7" s="10">
        <v>0</v>
      </c>
      <c r="S7" s="18">
        <v>0</v>
      </c>
      <c r="T7" s="4"/>
      <c r="U7" s="4"/>
      <c r="V7" s="4"/>
      <c r="W7" s="4"/>
    </row>
    <row r="8" spans="1:23" ht="22.5" customHeight="1">
      <c r="A8" s="12" t="s">
        <v>21</v>
      </c>
      <c r="B8" s="12">
        <v>1</v>
      </c>
      <c r="C8" s="28" t="str">
        <f>$C$7</f>
        <v>brak danych</v>
      </c>
      <c r="D8" s="10">
        <v>33030</v>
      </c>
      <c r="E8" s="14">
        <v>0</v>
      </c>
      <c r="F8" s="10">
        <v>33030</v>
      </c>
      <c r="G8" s="9">
        <v>24</v>
      </c>
      <c r="H8" s="9">
        <v>730</v>
      </c>
      <c r="I8" s="10" t="s">
        <v>13</v>
      </c>
      <c r="J8" s="25">
        <v>0</v>
      </c>
      <c r="K8" s="15"/>
      <c r="L8" s="23">
        <v>0</v>
      </c>
      <c r="M8" s="10">
        <v>0</v>
      </c>
      <c r="N8" s="25">
        <v>0</v>
      </c>
      <c r="O8" s="22">
        <v>0</v>
      </c>
      <c r="P8" s="25">
        <v>0</v>
      </c>
      <c r="Q8" s="30">
        <v>0</v>
      </c>
      <c r="R8" s="16">
        <v>0</v>
      </c>
      <c r="S8" s="24">
        <v>0</v>
      </c>
      <c r="T8" s="4"/>
      <c r="U8" s="4"/>
      <c r="V8" s="4"/>
      <c r="W8" s="4"/>
    </row>
    <row r="9" spans="1:23" ht="22.5" customHeight="1">
      <c r="A9" s="31" t="s">
        <v>21</v>
      </c>
      <c r="B9" s="31">
        <v>1</v>
      </c>
      <c r="C9" s="42" t="str">
        <f>$C$8</f>
        <v>brak danych</v>
      </c>
      <c r="D9" s="33">
        <v>130742</v>
      </c>
      <c r="E9" s="34">
        <v>0</v>
      </c>
      <c r="F9" s="33">
        <v>130742</v>
      </c>
      <c r="G9" s="35">
        <v>24</v>
      </c>
      <c r="H9" s="35">
        <v>730</v>
      </c>
      <c r="I9" s="33" t="s">
        <v>13</v>
      </c>
      <c r="J9" s="39">
        <v>0</v>
      </c>
      <c r="K9" s="38"/>
      <c r="L9" s="36">
        <v>0</v>
      </c>
      <c r="M9" s="33">
        <v>0</v>
      </c>
      <c r="N9" s="39">
        <v>0</v>
      </c>
      <c r="O9" s="33">
        <v>0</v>
      </c>
      <c r="P9" s="39">
        <v>0</v>
      </c>
      <c r="Q9" s="40">
        <v>0</v>
      </c>
      <c r="R9" s="36">
        <v>0</v>
      </c>
      <c r="S9" s="41">
        <v>0</v>
      </c>
      <c r="T9" s="4"/>
      <c r="U9" s="4"/>
      <c r="V9" s="4"/>
      <c r="W9" s="4"/>
    </row>
    <row r="10" spans="1:23" ht="22.5" customHeight="1">
      <c r="A10" s="12" t="s">
        <v>21</v>
      </c>
      <c r="B10" s="12">
        <v>1</v>
      </c>
      <c r="C10" s="28" t="str">
        <f>$C$9</f>
        <v>brak danych</v>
      </c>
      <c r="D10" s="10">
        <v>15500</v>
      </c>
      <c r="E10" s="14">
        <v>0</v>
      </c>
      <c r="F10" s="10">
        <v>15500</v>
      </c>
      <c r="G10" s="9">
        <v>24</v>
      </c>
      <c r="H10" s="9">
        <v>730</v>
      </c>
      <c r="I10" s="10" t="s">
        <v>13</v>
      </c>
      <c r="J10" s="25">
        <v>0</v>
      </c>
      <c r="K10" s="15"/>
      <c r="L10" s="23">
        <v>0</v>
      </c>
      <c r="M10" s="10">
        <v>0</v>
      </c>
      <c r="N10" s="25">
        <v>0</v>
      </c>
      <c r="O10" s="22">
        <v>0</v>
      </c>
      <c r="P10" s="25">
        <v>0</v>
      </c>
      <c r="Q10" s="30">
        <v>0</v>
      </c>
      <c r="R10" s="16">
        <v>0</v>
      </c>
      <c r="S10" s="24">
        <v>0</v>
      </c>
      <c r="T10" s="4"/>
      <c r="U10" s="4"/>
      <c r="V10" s="4"/>
      <c r="W10" s="4"/>
    </row>
    <row r="11" spans="1:23" ht="22.5" customHeight="1">
      <c r="A11" s="45" t="s">
        <v>11</v>
      </c>
      <c r="B11" s="45">
        <v>1</v>
      </c>
      <c r="C11" s="46" t="str">
        <f>$C$10</f>
        <v>brak danych</v>
      </c>
      <c r="D11" s="22">
        <v>106428</v>
      </c>
      <c r="E11" s="47">
        <v>0</v>
      </c>
      <c r="F11" s="22">
        <v>106428</v>
      </c>
      <c r="G11" s="9">
        <v>24</v>
      </c>
      <c r="H11" s="9">
        <v>730</v>
      </c>
      <c r="I11" s="22" t="s">
        <v>13</v>
      </c>
      <c r="J11" s="25">
        <v>0</v>
      </c>
      <c r="K11" s="48"/>
      <c r="L11" s="23">
        <v>0</v>
      </c>
      <c r="M11" s="22">
        <v>0</v>
      </c>
      <c r="N11" s="25">
        <v>0</v>
      </c>
      <c r="O11" s="22">
        <v>0</v>
      </c>
      <c r="P11" s="25">
        <v>0</v>
      </c>
      <c r="Q11" s="30">
        <v>0</v>
      </c>
      <c r="R11" s="23">
        <v>0</v>
      </c>
      <c r="S11" s="49">
        <v>0</v>
      </c>
      <c r="T11" s="4"/>
      <c r="U11" s="4"/>
      <c r="V11" s="4"/>
      <c r="W11" s="4"/>
    </row>
    <row r="12" spans="1:23" ht="22.5" customHeight="1">
      <c r="A12" s="31" t="s">
        <v>22</v>
      </c>
      <c r="B12" s="31">
        <v>1</v>
      </c>
      <c r="C12" s="42" t="str">
        <f>$C$11</f>
        <v>brak danych</v>
      </c>
      <c r="D12" s="33">
        <v>19588</v>
      </c>
      <c r="E12" s="34">
        <v>0</v>
      </c>
      <c r="F12" s="33">
        <v>19588</v>
      </c>
      <c r="G12" s="35">
        <v>24</v>
      </c>
      <c r="H12" s="35">
        <v>730</v>
      </c>
      <c r="I12" s="33" t="s">
        <v>13</v>
      </c>
      <c r="J12" s="37">
        <v>0</v>
      </c>
      <c r="K12" s="38"/>
      <c r="L12" s="36">
        <v>0</v>
      </c>
      <c r="M12" s="33">
        <v>0</v>
      </c>
      <c r="N12" s="39">
        <v>0</v>
      </c>
      <c r="O12" s="33">
        <v>0</v>
      </c>
      <c r="P12" s="39">
        <v>0</v>
      </c>
      <c r="Q12" s="40">
        <v>0</v>
      </c>
      <c r="R12" s="36">
        <v>0</v>
      </c>
      <c r="S12" s="41">
        <v>0</v>
      </c>
      <c r="T12" s="4"/>
      <c r="U12" s="4"/>
      <c r="V12" s="4"/>
      <c r="W12" s="4"/>
    </row>
    <row r="13" spans="1:23" ht="31.5" customHeight="1">
      <c r="A13" s="31" t="s">
        <v>23</v>
      </c>
      <c r="B13" s="31">
        <v>1</v>
      </c>
      <c r="C13" s="42" t="s">
        <v>29</v>
      </c>
      <c r="D13" s="33">
        <v>313902</v>
      </c>
      <c r="E13" s="34">
        <v>0</v>
      </c>
      <c r="F13" s="33">
        <v>313902</v>
      </c>
      <c r="G13" s="35">
        <v>24</v>
      </c>
      <c r="H13" s="35">
        <v>730</v>
      </c>
      <c r="I13" s="33" t="s">
        <v>13</v>
      </c>
      <c r="J13" s="37">
        <v>0</v>
      </c>
      <c r="K13" s="38"/>
      <c r="L13" s="36">
        <v>0</v>
      </c>
      <c r="M13" s="33">
        <v>0</v>
      </c>
      <c r="N13" s="39">
        <v>0</v>
      </c>
      <c r="O13" s="33">
        <v>0</v>
      </c>
      <c r="P13" s="39">
        <v>0</v>
      </c>
      <c r="Q13" s="40">
        <v>0</v>
      </c>
      <c r="R13" s="36">
        <v>0</v>
      </c>
      <c r="S13" s="41">
        <v>0</v>
      </c>
      <c r="T13" s="4"/>
      <c r="U13" s="4"/>
      <c r="V13" s="4"/>
      <c r="W13" s="4"/>
    </row>
    <row r="14" spans="1:23" ht="22.5" customHeight="1">
      <c r="A14" s="31" t="s">
        <v>24</v>
      </c>
      <c r="B14" s="31">
        <v>1</v>
      </c>
      <c r="C14" s="42" t="s">
        <v>29</v>
      </c>
      <c r="D14" s="33">
        <v>320154</v>
      </c>
      <c r="E14" s="34">
        <v>0</v>
      </c>
      <c r="F14" s="33">
        <v>320154</v>
      </c>
      <c r="G14" s="35">
        <v>24</v>
      </c>
      <c r="H14" s="35">
        <v>730</v>
      </c>
      <c r="I14" s="33" t="s">
        <v>13</v>
      </c>
      <c r="J14" s="37">
        <v>0</v>
      </c>
      <c r="K14" s="38"/>
      <c r="L14" s="36">
        <v>0</v>
      </c>
      <c r="M14" s="33">
        <v>0</v>
      </c>
      <c r="N14" s="39">
        <v>0</v>
      </c>
      <c r="O14" s="33">
        <v>0</v>
      </c>
      <c r="P14" s="39">
        <v>0</v>
      </c>
      <c r="Q14" s="40">
        <v>0</v>
      </c>
      <c r="R14" s="36">
        <v>0</v>
      </c>
      <c r="S14" s="41">
        <v>0</v>
      </c>
      <c r="T14" s="4"/>
      <c r="U14" s="4"/>
      <c r="V14" s="4"/>
      <c r="W14" s="4"/>
    </row>
    <row r="15" spans="1:23" ht="22.5" customHeight="1">
      <c r="A15" s="31" t="s">
        <v>25</v>
      </c>
      <c r="B15" s="31">
        <v>1</v>
      </c>
      <c r="C15" s="42" t="s">
        <v>29</v>
      </c>
      <c r="D15" s="33">
        <v>40582</v>
      </c>
      <c r="E15" s="34">
        <v>0</v>
      </c>
      <c r="F15" s="33">
        <v>40582</v>
      </c>
      <c r="G15" s="35">
        <v>24</v>
      </c>
      <c r="H15" s="35">
        <v>730</v>
      </c>
      <c r="I15" s="33" t="s">
        <v>13</v>
      </c>
      <c r="J15" s="37">
        <v>0</v>
      </c>
      <c r="K15" s="38"/>
      <c r="L15" s="36">
        <v>0</v>
      </c>
      <c r="M15" s="33">
        <v>0</v>
      </c>
      <c r="N15" s="39">
        <v>0</v>
      </c>
      <c r="O15" s="33">
        <v>0</v>
      </c>
      <c r="P15" s="39">
        <v>0</v>
      </c>
      <c r="Q15" s="40">
        <v>0</v>
      </c>
      <c r="R15" s="36">
        <v>0</v>
      </c>
      <c r="S15" s="41">
        <v>0</v>
      </c>
      <c r="T15" s="4"/>
      <c r="U15" s="4"/>
      <c r="V15" s="4"/>
      <c r="W15" s="4"/>
    </row>
    <row r="16" spans="1:23" ht="22.5" customHeight="1">
      <c r="A16" s="31" t="s">
        <v>26</v>
      </c>
      <c r="B16" s="31">
        <v>1</v>
      </c>
      <c r="C16" s="42" t="s">
        <v>29</v>
      </c>
      <c r="D16" s="33">
        <v>67956</v>
      </c>
      <c r="E16" s="34">
        <v>0</v>
      </c>
      <c r="F16" s="33">
        <v>67956</v>
      </c>
      <c r="G16" s="35">
        <v>24</v>
      </c>
      <c r="H16" s="35">
        <v>730</v>
      </c>
      <c r="I16" s="33" t="s">
        <v>13</v>
      </c>
      <c r="J16" s="37">
        <v>0</v>
      </c>
      <c r="K16" s="38"/>
      <c r="L16" s="36">
        <v>0</v>
      </c>
      <c r="M16" s="33">
        <v>0</v>
      </c>
      <c r="N16" s="39">
        <v>0</v>
      </c>
      <c r="O16" s="33">
        <v>0</v>
      </c>
      <c r="P16" s="39">
        <v>0</v>
      </c>
      <c r="Q16" s="40">
        <v>0</v>
      </c>
      <c r="R16" s="36">
        <v>0</v>
      </c>
      <c r="S16" s="41">
        <v>0</v>
      </c>
      <c r="T16" s="4"/>
      <c r="U16" s="4"/>
      <c r="V16" s="4"/>
      <c r="W16" s="4"/>
    </row>
    <row r="17" spans="1:23" ht="22.5" customHeight="1">
      <c r="A17" s="31" t="s">
        <v>27</v>
      </c>
      <c r="B17" s="31">
        <v>1</v>
      </c>
      <c r="C17" s="43">
        <v>274</v>
      </c>
      <c r="D17" s="33">
        <v>335680</v>
      </c>
      <c r="E17" s="34">
        <v>0</v>
      </c>
      <c r="F17" s="33">
        <v>335680</v>
      </c>
      <c r="G17" s="35">
        <v>24</v>
      </c>
      <c r="H17" s="35">
        <v>730</v>
      </c>
      <c r="I17" s="33" t="s">
        <v>13</v>
      </c>
      <c r="J17" s="37">
        <v>0</v>
      </c>
      <c r="K17" s="38"/>
      <c r="L17" s="36">
        <v>0</v>
      </c>
      <c r="M17" s="33">
        <v>0</v>
      </c>
      <c r="N17" s="39">
        <v>0</v>
      </c>
      <c r="O17" s="33">
        <v>0</v>
      </c>
      <c r="P17" s="39">
        <v>0</v>
      </c>
      <c r="Q17" s="40">
        <v>0</v>
      </c>
      <c r="R17" s="36">
        <v>0</v>
      </c>
      <c r="S17" s="41">
        <v>0</v>
      </c>
      <c r="T17" s="4"/>
      <c r="U17" s="4"/>
      <c r="V17" s="4"/>
      <c r="W17" s="4"/>
    </row>
    <row r="18" spans="1:23" ht="22.5" customHeight="1">
      <c r="A18" s="31" t="s">
        <v>14</v>
      </c>
      <c r="B18" s="31">
        <v>1</v>
      </c>
      <c r="C18" s="43">
        <v>307</v>
      </c>
      <c r="D18" s="33">
        <v>532356</v>
      </c>
      <c r="E18" s="34" t="s">
        <v>17</v>
      </c>
      <c r="F18" s="33">
        <v>532356</v>
      </c>
      <c r="G18" s="35">
        <v>24</v>
      </c>
      <c r="H18" s="35">
        <v>730</v>
      </c>
      <c r="I18" s="33" t="s">
        <v>13</v>
      </c>
      <c r="J18" s="37">
        <v>0</v>
      </c>
      <c r="K18" s="38"/>
      <c r="L18" s="36">
        <v>0</v>
      </c>
      <c r="M18" s="33">
        <v>0</v>
      </c>
      <c r="N18" s="39">
        <v>0</v>
      </c>
      <c r="O18" s="33">
        <v>0</v>
      </c>
      <c r="P18" s="39">
        <v>0</v>
      </c>
      <c r="Q18" s="40">
        <v>0</v>
      </c>
      <c r="R18" s="36">
        <v>0</v>
      </c>
      <c r="S18" s="41">
        <v>0</v>
      </c>
      <c r="T18" s="4"/>
      <c r="U18" s="4"/>
      <c r="V18" s="4"/>
      <c r="W18" s="4"/>
    </row>
    <row r="19" spans="1:23" ht="22.5" customHeight="1">
      <c r="A19" s="31" t="s">
        <v>10</v>
      </c>
      <c r="B19" s="31">
        <v>1</v>
      </c>
      <c r="C19" s="42" t="s">
        <v>29</v>
      </c>
      <c r="D19" s="33">
        <v>48</v>
      </c>
      <c r="E19" s="34">
        <v>0</v>
      </c>
      <c r="F19" s="33">
        <v>48</v>
      </c>
      <c r="G19" s="35">
        <v>24</v>
      </c>
      <c r="H19" s="35">
        <v>730</v>
      </c>
      <c r="I19" s="33" t="s">
        <v>13</v>
      </c>
      <c r="J19" s="37">
        <v>0</v>
      </c>
      <c r="K19" s="38"/>
      <c r="L19" s="36">
        <v>0</v>
      </c>
      <c r="M19" s="33">
        <v>0</v>
      </c>
      <c r="N19" s="39">
        <v>0</v>
      </c>
      <c r="O19" s="33">
        <v>0</v>
      </c>
      <c r="P19" s="39">
        <v>0</v>
      </c>
      <c r="Q19" s="40">
        <v>0</v>
      </c>
      <c r="R19" s="36">
        <v>0</v>
      </c>
      <c r="S19" s="41">
        <v>0</v>
      </c>
      <c r="T19" s="4"/>
      <c r="U19" s="4"/>
      <c r="V19" s="4"/>
      <c r="W19" s="4"/>
    </row>
    <row r="20" spans="1:23" ht="22.5" customHeight="1">
      <c r="A20" s="31" t="s">
        <v>20</v>
      </c>
      <c r="B20" s="31">
        <v>1</v>
      </c>
      <c r="C20" s="43">
        <v>143</v>
      </c>
      <c r="D20" s="33">
        <v>227712</v>
      </c>
      <c r="E20" s="34">
        <v>0</v>
      </c>
      <c r="F20" s="33">
        <v>227712</v>
      </c>
      <c r="G20" s="35">
        <v>24</v>
      </c>
      <c r="H20" s="35">
        <v>730</v>
      </c>
      <c r="I20" s="33" t="s">
        <v>13</v>
      </c>
      <c r="J20" s="37">
        <v>0</v>
      </c>
      <c r="K20" s="38"/>
      <c r="L20" s="36">
        <v>0</v>
      </c>
      <c r="M20" s="33">
        <v>0</v>
      </c>
      <c r="N20" s="39">
        <v>0</v>
      </c>
      <c r="O20" s="33">
        <v>0</v>
      </c>
      <c r="P20" s="39">
        <v>0</v>
      </c>
      <c r="Q20" s="40">
        <v>0</v>
      </c>
      <c r="R20" s="36">
        <v>0</v>
      </c>
      <c r="S20" s="41">
        <v>0</v>
      </c>
      <c r="T20" s="4"/>
      <c r="U20" s="4"/>
      <c r="V20" s="4"/>
      <c r="W20" s="4"/>
    </row>
    <row r="21" spans="1:23" ht="22.5" customHeight="1">
      <c r="A21" s="31" t="s">
        <v>20</v>
      </c>
      <c r="B21" s="31">
        <v>1</v>
      </c>
      <c r="C21" s="43">
        <v>395</v>
      </c>
      <c r="D21" s="33">
        <v>753334</v>
      </c>
      <c r="E21" s="34">
        <v>0</v>
      </c>
      <c r="F21" s="33">
        <v>753334</v>
      </c>
      <c r="G21" s="35">
        <v>24</v>
      </c>
      <c r="H21" s="35">
        <v>730</v>
      </c>
      <c r="I21" s="33" t="s">
        <v>13</v>
      </c>
      <c r="J21" s="37">
        <v>0</v>
      </c>
      <c r="K21" s="38"/>
      <c r="L21" s="36">
        <v>0</v>
      </c>
      <c r="M21" s="33">
        <v>0</v>
      </c>
      <c r="N21" s="39">
        <v>0</v>
      </c>
      <c r="O21" s="33">
        <v>0</v>
      </c>
      <c r="P21" s="39">
        <v>0</v>
      </c>
      <c r="Q21" s="40">
        <v>0</v>
      </c>
      <c r="R21" s="36">
        <v>0</v>
      </c>
      <c r="S21" s="41">
        <v>0</v>
      </c>
      <c r="T21" s="4"/>
      <c r="U21" s="4"/>
      <c r="V21" s="4"/>
      <c r="W21" s="4"/>
    </row>
    <row r="22" spans="1:23" ht="21.75" customHeight="1">
      <c r="A22" s="31" t="s">
        <v>20</v>
      </c>
      <c r="B22" s="31">
        <v>1</v>
      </c>
      <c r="C22" s="44">
        <v>121</v>
      </c>
      <c r="D22" s="33">
        <v>245506</v>
      </c>
      <c r="E22" s="34">
        <v>0</v>
      </c>
      <c r="F22" s="33">
        <v>245506</v>
      </c>
      <c r="G22" s="35">
        <v>24</v>
      </c>
      <c r="H22" s="35">
        <v>730</v>
      </c>
      <c r="I22" s="36" t="s">
        <v>13</v>
      </c>
      <c r="J22" s="37">
        <v>0</v>
      </c>
      <c r="K22" s="38"/>
      <c r="L22" s="36">
        <v>0</v>
      </c>
      <c r="M22" s="33">
        <v>0</v>
      </c>
      <c r="N22" s="39">
        <v>0</v>
      </c>
      <c r="O22" s="33">
        <v>0</v>
      </c>
      <c r="P22" s="39">
        <v>0</v>
      </c>
      <c r="Q22" s="40">
        <v>0</v>
      </c>
      <c r="R22" s="36">
        <v>0</v>
      </c>
      <c r="S22" s="41">
        <v>0</v>
      </c>
      <c r="T22" s="4"/>
      <c r="U22" s="4"/>
      <c r="V22" s="4"/>
      <c r="W22" s="4"/>
    </row>
    <row r="23" spans="1:23" ht="21.75" customHeight="1">
      <c r="A23" s="12" t="s">
        <v>20</v>
      </c>
      <c r="B23" s="12">
        <v>1</v>
      </c>
      <c r="C23" s="13">
        <v>549</v>
      </c>
      <c r="D23" s="10">
        <v>3560400</v>
      </c>
      <c r="E23" s="14">
        <v>0</v>
      </c>
      <c r="F23" s="10">
        <v>3560400</v>
      </c>
      <c r="G23" s="9">
        <v>24</v>
      </c>
      <c r="H23" s="9">
        <v>730</v>
      </c>
      <c r="I23" s="16" t="str">
        <f>$I$22</f>
        <v>PSG Sp. z o.o. - Warszawa</v>
      </c>
      <c r="J23" s="26">
        <f>$J$22</f>
        <v>0</v>
      </c>
      <c r="K23" s="15"/>
      <c r="L23" s="23">
        <v>0</v>
      </c>
      <c r="M23" s="10">
        <v>0</v>
      </c>
      <c r="N23" s="25">
        <v>0</v>
      </c>
      <c r="O23" s="22">
        <v>0</v>
      </c>
      <c r="P23" s="25">
        <v>0</v>
      </c>
      <c r="Q23" s="30">
        <v>0</v>
      </c>
      <c r="R23" s="16">
        <f t="shared" ref="R23:S26" si="0">$Q$22</f>
        <v>0</v>
      </c>
      <c r="S23" s="24">
        <f t="shared" si="0"/>
        <v>0</v>
      </c>
      <c r="T23" s="4"/>
      <c r="U23" s="4"/>
      <c r="V23" s="4"/>
      <c r="W23" s="4"/>
    </row>
    <row r="24" spans="1:23" ht="21.75" customHeight="1">
      <c r="A24" s="12" t="s">
        <v>20</v>
      </c>
      <c r="B24" s="12">
        <v>1</v>
      </c>
      <c r="C24" s="13">
        <v>111</v>
      </c>
      <c r="D24" s="10">
        <v>358200</v>
      </c>
      <c r="E24" s="14">
        <v>0</v>
      </c>
      <c r="F24" s="10">
        <v>358200</v>
      </c>
      <c r="G24" s="9">
        <v>24</v>
      </c>
      <c r="H24" s="9">
        <v>730</v>
      </c>
      <c r="I24" s="16" t="str">
        <f>$I$22</f>
        <v>PSG Sp. z o.o. - Warszawa</v>
      </c>
      <c r="J24" s="26">
        <f>$J$22</f>
        <v>0</v>
      </c>
      <c r="K24" s="15"/>
      <c r="L24" s="23">
        <v>0</v>
      </c>
      <c r="M24" s="10">
        <v>0</v>
      </c>
      <c r="N24" s="25">
        <v>0</v>
      </c>
      <c r="O24" s="22">
        <v>0</v>
      </c>
      <c r="P24" s="25">
        <v>0</v>
      </c>
      <c r="Q24" s="30">
        <v>0</v>
      </c>
      <c r="R24" s="16">
        <f t="shared" si="0"/>
        <v>0</v>
      </c>
      <c r="S24" s="24">
        <f t="shared" si="0"/>
        <v>0</v>
      </c>
      <c r="T24" s="4"/>
      <c r="U24" s="4"/>
      <c r="V24" s="4"/>
      <c r="W24" s="4"/>
    </row>
    <row r="25" spans="1:23" ht="32.25" customHeight="1">
      <c r="A25" s="12" t="s">
        <v>21</v>
      </c>
      <c r="B25" s="12">
        <v>1</v>
      </c>
      <c r="C25" s="29" t="s">
        <v>29</v>
      </c>
      <c r="D25" s="10">
        <v>168060</v>
      </c>
      <c r="E25" s="14">
        <v>0</v>
      </c>
      <c r="F25" s="10">
        <v>168060</v>
      </c>
      <c r="G25" s="9">
        <v>24</v>
      </c>
      <c r="H25" s="9">
        <v>730</v>
      </c>
      <c r="I25" s="16" t="str">
        <f>$I$22</f>
        <v>PSG Sp. z o.o. - Warszawa</v>
      </c>
      <c r="J25" s="26">
        <f>$J$22</f>
        <v>0</v>
      </c>
      <c r="K25" s="15"/>
      <c r="L25" s="23">
        <v>0</v>
      </c>
      <c r="M25" s="10">
        <v>0</v>
      </c>
      <c r="N25" s="25">
        <v>0</v>
      </c>
      <c r="O25" s="22">
        <v>0</v>
      </c>
      <c r="P25" s="25">
        <v>0</v>
      </c>
      <c r="Q25" s="30">
        <v>0</v>
      </c>
      <c r="R25" s="16">
        <f t="shared" si="0"/>
        <v>0</v>
      </c>
      <c r="S25" s="24">
        <f t="shared" si="0"/>
        <v>0</v>
      </c>
      <c r="T25" s="4"/>
      <c r="U25" s="4"/>
      <c r="V25" s="4"/>
      <c r="W25" s="4"/>
    </row>
    <row r="26" spans="1:23" ht="30.75" customHeight="1">
      <c r="A26" s="31" t="s">
        <v>28</v>
      </c>
      <c r="B26" s="31">
        <v>1</v>
      </c>
      <c r="C26" s="32" t="s">
        <v>29</v>
      </c>
      <c r="D26" s="33">
        <v>41616</v>
      </c>
      <c r="E26" s="34">
        <v>0</v>
      </c>
      <c r="F26" s="33">
        <v>41616</v>
      </c>
      <c r="G26" s="35">
        <v>24</v>
      </c>
      <c r="H26" s="35">
        <v>730</v>
      </c>
      <c r="I26" s="36" t="str">
        <f>$I$22</f>
        <v>PSG Sp. z o.o. - Warszawa</v>
      </c>
      <c r="J26" s="37">
        <f>$J$22</f>
        <v>0</v>
      </c>
      <c r="K26" s="38"/>
      <c r="L26" s="36">
        <v>0</v>
      </c>
      <c r="M26" s="33">
        <v>0</v>
      </c>
      <c r="N26" s="39">
        <v>0</v>
      </c>
      <c r="O26" s="33">
        <v>0</v>
      </c>
      <c r="P26" s="39">
        <v>0</v>
      </c>
      <c r="Q26" s="40">
        <v>0</v>
      </c>
      <c r="R26" s="36">
        <f t="shared" si="0"/>
        <v>0</v>
      </c>
      <c r="S26" s="41">
        <f t="shared" si="0"/>
        <v>0</v>
      </c>
      <c r="T26" s="4"/>
      <c r="U26" s="4"/>
      <c r="V26" s="4"/>
      <c r="W26" s="4"/>
    </row>
    <row r="27" spans="1:23" s="2" customFormat="1" ht="24.75" customHeight="1">
      <c r="A27" s="53" t="s">
        <v>42</v>
      </c>
      <c r="B27" s="53"/>
      <c r="C27" s="53"/>
      <c r="D27" s="53"/>
      <c r="E27" s="53"/>
      <c r="F27" s="53"/>
      <c r="G27" s="53"/>
      <c r="H27" s="53"/>
      <c r="I27" s="53"/>
      <c r="J27" s="53"/>
      <c r="K27" s="53"/>
      <c r="L27" s="53"/>
      <c r="M27" s="53"/>
      <c r="N27" s="53"/>
      <c r="O27" s="53"/>
      <c r="P27" s="53"/>
      <c r="Q27" s="53"/>
      <c r="R27" s="17" t="s">
        <v>12</v>
      </c>
      <c r="S27" s="19"/>
      <c r="T27" s="20"/>
      <c r="U27" s="20"/>
      <c r="V27" s="20"/>
      <c r="W27" s="20"/>
    </row>
    <row r="28" spans="1:23">
      <c r="A28" s="4" t="s">
        <v>41</v>
      </c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ht="15">
      <c r="A29" s="57" t="s">
        <v>30</v>
      </c>
      <c r="B29" s="51"/>
      <c r="C29" s="51"/>
      <c r="D29" s="51"/>
      <c r="E29" s="51"/>
      <c r="F29" s="51"/>
      <c r="G29" s="51"/>
      <c r="H29" s="51"/>
      <c r="I29" s="51"/>
      <c r="J29" s="51"/>
      <c r="K29" s="51"/>
      <c r="L29" s="51"/>
      <c r="M29" s="51"/>
      <c r="N29" s="51"/>
      <c r="O29" s="51"/>
      <c r="P29" s="51"/>
      <c r="Q29" s="51"/>
      <c r="R29" s="51"/>
      <c r="S29" s="51"/>
      <c r="T29" s="4"/>
      <c r="U29" s="4"/>
      <c r="V29" s="4"/>
      <c r="W29" s="4"/>
    </row>
    <row r="30" spans="1:23">
      <c r="A30" s="51"/>
      <c r="B30" s="51"/>
      <c r="C30" s="51"/>
      <c r="D30" s="51"/>
      <c r="E30" s="51"/>
      <c r="F30" s="51"/>
      <c r="G30" s="51"/>
      <c r="H30" s="51"/>
      <c r="I30" s="51"/>
      <c r="J30" s="51"/>
      <c r="K30" s="51"/>
      <c r="L30" s="51"/>
      <c r="M30" s="51"/>
      <c r="N30" s="51"/>
      <c r="O30" s="51"/>
      <c r="P30" s="51"/>
      <c r="Q30" s="51"/>
      <c r="R30" s="51"/>
      <c r="S30" s="51"/>
    </row>
    <row r="31" spans="1:23" ht="15">
      <c r="D31" s="50"/>
      <c r="E31" t="s">
        <v>39</v>
      </c>
    </row>
    <row r="32" spans="1:23">
      <c r="F32" s="1"/>
    </row>
  </sheetData>
  <sheetProtection formatCells="0" formatColumns="0" formatRows="0" insertColumns="0" insertRows="0" insertHyperlinks="0" deleteColumns="0" deleteRows="0" sort="0" autoFilter="0" pivotTables="0"/>
  <protectedRanges>
    <protectedRange sqref="J5:J26" name="Rozstęp1"/>
    <protectedRange sqref="L5:L26" name="Rozstęp2"/>
  </protectedRanges>
  <mergeCells count="15">
    <mergeCell ref="A30:S30"/>
    <mergeCell ref="J2:M2"/>
    <mergeCell ref="N2:R2"/>
    <mergeCell ref="A27:Q27"/>
    <mergeCell ref="A1:S1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A29:S29"/>
  </mergeCells>
  <pageMargins left="0.25" right="0.25" top="0.75" bottom="0.75" header="0.3" footer="0.3"/>
  <pageSetup paperSize="8" scale="7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>
      <selection activeCell="D29" sqref="D29"/>
    </sheetView>
  </sheetViews>
  <sheetFormatPr defaultRowHeight="14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Arkusz1</vt:lpstr>
      <vt:lpstr>Arkusz2</vt:lpstr>
      <vt:lpstr>Arkusz3</vt:lpstr>
    </vt:vector>
  </TitlesOfParts>
  <Company>Mirek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Sutor Artur</dc:creator>
  <cp:lastModifiedBy>Małgorzata Kaszuba</cp:lastModifiedBy>
  <cp:lastPrinted>2024-04-24T11:08:12Z</cp:lastPrinted>
  <dcterms:created xsi:type="dcterms:W3CDTF">2015-12-02T07:23:09Z</dcterms:created>
  <dcterms:modified xsi:type="dcterms:W3CDTF">2025-04-23T07:03:40Z</dcterms:modified>
</cp:coreProperties>
</file>