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westycje 2018\Andrzej Zamówienie kompleksowa dostawa gazu 2018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0" i="1" l="1"/>
  <c r="O5" i="1" l="1"/>
  <c r="K5" i="1" l="1"/>
  <c r="K6" i="1"/>
  <c r="K7" i="1"/>
  <c r="K10" i="1"/>
  <c r="Q10" i="1" l="1"/>
  <c r="O10" i="1"/>
  <c r="M10" i="1"/>
  <c r="S10" i="1" s="1"/>
  <c r="T10" i="1" s="1"/>
  <c r="Q7" i="1"/>
  <c r="O7" i="1"/>
  <c r="M7" i="1"/>
  <c r="S7" i="1" s="1"/>
  <c r="T7" i="1" s="1"/>
  <c r="Q6" i="1"/>
  <c r="O6" i="1"/>
  <c r="M6" i="1"/>
  <c r="S6" i="1" s="1"/>
  <c r="T6" i="1" s="1"/>
  <c r="Q5" i="1"/>
  <c r="M5" i="1"/>
  <c r="S5" i="1" s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6" i="1" l="1"/>
  <c r="R7" i="1"/>
  <c r="R10" i="1"/>
  <c r="R5" i="1"/>
  <c r="S11" i="1"/>
  <c r="T5" i="1"/>
  <c r="T11" i="1" s="1"/>
</calcChain>
</file>

<file path=xl/sharedStrings.xml><?xml version="1.0" encoding="utf-8"?>
<sst xmlns="http://schemas.openxmlformats.org/spreadsheetml/2006/main" count="44" uniqueCount="37">
  <si>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</si>
  <si>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</si>
  <si>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</si>
  <si>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</si>
  <si>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</si>
  <si>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</si>
  <si>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</si>
  <si>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</si>
  <si>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</si>
  <si>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</si>
  <si>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</si>
  <si>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</si>
  <si>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</si>
  <si>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W-4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</si>
  <si>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</si>
  <si>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</si>
  <si>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</si>
  <si>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</si>
  <si>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t>W5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</si>
  <si>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</si>
  <si>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</si>
  <si>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</si>
  <si>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</si>
  <si>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3 miejsc 
po przecinku)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</si>
  <si>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</si>
  <si>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</si>
  <si>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</si>
  <si>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Załącznik nr 7 do SIWZ - Formularz cenowy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</si>
  <si>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3 miejsc po przecinku)</t>
    </r>
  </si>
  <si>
    <t>Łącznie (zł)
(kol. 4 × kol. 10) /100 + (kol. 5 × kol. 11) /100 + (kol. 2 × kol. 7 × kol. 12)
(zaokrąglenie do 3 miejsc po przecinku)</t>
  </si>
  <si>
    <t>Łącznie opłata stała (zł)
a) (kol. 2 × kol. 7 × kol. 14) 
dla grup taryfowych z ozn.
W-1, W-2, W-3, W-4
b) (kol. 3 × kol. 8 × 24 h × kol. 14) /100 
dla grup taryfowych z ozn.
W-5, W-6, W-7
(zaokrąglenie do 3
miejsc po przecinku)</t>
  </si>
  <si>
    <t>Łącznie opłata zmienna (zł)
(kol. 6 × kol. 16) /100
(zaokrąglenie do 3 miejsc po przecinku)</t>
  </si>
  <si>
    <t>(kol. 19) + podatek VAT
(zaokrąglenie do 3 miejsc po przecinku)</t>
  </si>
  <si>
    <r>
      <rPr>
        <sz val="10"/>
        <rFont val="Arial"/>
        <family val="2"/>
        <charset val="238"/>
      </rPr>
      <t>&gt;</t>
    </r>
    <r>
      <rPr>
        <sz val="9"/>
        <rFont val="Times New Roman"/>
        <family val="1"/>
        <charset val="238"/>
      </rPr>
      <t>110,00</t>
    </r>
  </si>
  <si>
    <t>W3.9</t>
  </si>
  <si>
    <t>&gt;110,00</t>
  </si>
  <si>
    <t>Uwaga: w związku z podaniem mocy umownej w kwh  w grupie taryfowej W5 w wierszu w którym znajduje się  6 punktów odbioru należy pomnożyc moc x 6 co przekłada się na wartość  726 kwh. Analogicznie należy postapić w zakresie pozostałych wskazanych grup taryfowych , gdzie liczba punktów odbioru jest większa od 1, podstawiajac odpowiednie do grupy taryfowej wartości.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</si>
</sst>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2" fontId="3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3" zoomScale="90" zoomScaleNormal="90" workbookViewId="0">
      <selection activeCell="G10" sqref="G10"/>
    </sheetView>
  </sheetViews>
  <sheetFormatPr defaultRowHeight="14.25"/>
  <cols>
    <col min="1" max="1" width="6.625" customWidth="1"/>
    <col min="2" max="2" width="6.375" customWidth="1"/>
    <col min="3" max="3" width="6.125" customWidth="1"/>
    <col min="4" max="4" width="11.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7.5" customWidth="1"/>
    <col min="10" max="10" width="10.875" customWidth="1"/>
    <col min="11" max="11" width="11.75" customWidth="1"/>
    <col min="12" max="12" width="11.375" customWidth="1"/>
    <col min="13" max="13" width="15.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4" ht="38.25">
      <c r="A2" s="40" t="s">
        <v>0</v>
      </c>
      <c r="B2" s="40" t="s">
        <v>1</v>
      </c>
      <c r="C2" s="40" t="s">
        <v>19</v>
      </c>
      <c r="D2" s="41" t="s">
        <v>20</v>
      </c>
      <c r="E2" s="41" t="s">
        <v>21</v>
      </c>
      <c r="F2" s="41" t="s">
        <v>22</v>
      </c>
      <c r="G2" s="40" t="s">
        <v>2</v>
      </c>
      <c r="H2" s="40" t="s">
        <v>3</v>
      </c>
      <c r="I2" s="40" t="s">
        <v>4</v>
      </c>
      <c r="J2" s="37" t="s">
        <v>5</v>
      </c>
      <c r="K2" s="37"/>
      <c r="L2" s="37"/>
      <c r="M2" s="37"/>
      <c r="N2" s="37" t="s">
        <v>6</v>
      </c>
      <c r="O2" s="37"/>
      <c r="P2" s="37"/>
      <c r="Q2" s="37"/>
      <c r="R2" s="37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40"/>
      <c r="B3" s="40"/>
      <c r="C3" s="40"/>
      <c r="D3" s="41"/>
      <c r="E3" s="41"/>
      <c r="F3" s="41"/>
      <c r="G3" s="40"/>
      <c r="H3" s="40"/>
      <c r="I3" s="40"/>
      <c r="J3" s="5" t="s">
        <v>23</v>
      </c>
      <c r="K3" s="5" t="s">
        <v>24</v>
      </c>
      <c r="L3" s="5" t="s">
        <v>28</v>
      </c>
      <c r="M3" s="5" t="s">
        <v>29</v>
      </c>
      <c r="N3" s="5" t="s">
        <v>25</v>
      </c>
      <c r="O3" s="5" t="s">
        <v>30</v>
      </c>
      <c r="P3" s="6" t="s">
        <v>26</v>
      </c>
      <c r="Q3" s="5" t="s">
        <v>31</v>
      </c>
      <c r="R3" s="5" t="s">
        <v>9</v>
      </c>
      <c r="S3" s="5" t="s">
        <v>10</v>
      </c>
      <c r="T3" s="5" t="s">
        <v>32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11</v>
      </c>
      <c r="B5" s="8">
        <v>1</v>
      </c>
      <c r="C5" s="9" t="s">
        <v>33</v>
      </c>
      <c r="D5" s="10">
        <v>4776</v>
      </c>
      <c r="E5" s="10">
        <v>0</v>
      </c>
      <c r="F5" s="10">
        <v>4776</v>
      </c>
      <c r="G5" s="11">
        <v>22</v>
      </c>
      <c r="H5" s="11">
        <v>668</v>
      </c>
      <c r="I5" s="12" t="s">
        <v>16</v>
      </c>
      <c r="J5" s="13"/>
      <c r="K5" s="14" t="str">
        <f>IF(J5=0,"",J5+0.362)</f>
        <v/>
      </c>
      <c r="L5" s="15"/>
      <c r="M5" s="16" t="str">
        <f t="shared" ref="M5:M10" si="0">IF(J5&gt;0,ROUND(D5*J5/100+E5*K5/100+L5*G5*B5,2),"")</f>
        <v/>
      </c>
      <c r="N5" s="17"/>
      <c r="O5" s="18">
        <f>ROUND(IF(VALUE(MID(A5,3,1))&lt;5,B5*N5*G5,(H5*24*C5*N5)/100),2)</f>
        <v>0</v>
      </c>
      <c r="P5" s="17"/>
      <c r="Q5" s="18">
        <f t="shared" ref="Q5:Q10" si="1">ROUND(P5*F5/100,2)</f>
        <v>0</v>
      </c>
      <c r="R5" s="16">
        <f>O5+Q5</f>
        <v>0</v>
      </c>
      <c r="S5" s="16" t="str">
        <f>IF(J5&gt;0,M5+R5,"")</f>
        <v/>
      </c>
      <c r="T5" s="16" t="str">
        <f>IF(J5&gt;0,ROUND(S5*1.23,2),"")</f>
        <v/>
      </c>
      <c r="U5" s="4"/>
      <c r="V5" s="4"/>
      <c r="W5" s="4"/>
      <c r="X5" s="4"/>
    </row>
    <row r="6" spans="1:24" ht="23.25" customHeight="1">
      <c r="A6" s="8" t="s">
        <v>12</v>
      </c>
      <c r="B6" s="8">
        <v>6</v>
      </c>
      <c r="C6" s="9" t="s">
        <v>33</v>
      </c>
      <c r="D6" s="10">
        <v>184064</v>
      </c>
      <c r="E6" s="10">
        <v>0</v>
      </c>
      <c r="F6" s="10">
        <v>184064</v>
      </c>
      <c r="G6" s="11">
        <v>22</v>
      </c>
      <c r="H6" s="11">
        <v>668</v>
      </c>
      <c r="I6" s="12" t="s">
        <v>16</v>
      </c>
      <c r="J6" s="13"/>
      <c r="K6" s="14" t="str">
        <f t="shared" ref="K6:K10" si="2">IF(J6=0,"",J6+0.362)</f>
        <v/>
      </c>
      <c r="L6" s="15"/>
      <c r="M6" s="16" t="str">
        <f t="shared" si="0"/>
        <v/>
      </c>
      <c r="N6" s="17"/>
      <c r="O6" s="18">
        <f t="shared" ref="O6:O10" si="3">ROUND(IF(VALUE(MID(A6,3,1))&lt;5,B6*N6*G6,(H6*24*C6*N6)/100),2)</f>
        <v>0</v>
      </c>
      <c r="P6" s="17"/>
      <c r="Q6" s="18">
        <f t="shared" si="1"/>
        <v>0</v>
      </c>
      <c r="R6" s="16">
        <f t="shared" ref="R6:R10" si="4">O6+Q6</f>
        <v>0</v>
      </c>
      <c r="S6" s="16" t="str">
        <f t="shared" ref="S6:S10" si="5">IF(J6&gt;0,M6+R6,"")</f>
        <v/>
      </c>
      <c r="T6" s="16" t="str">
        <f t="shared" ref="T6:T10" si="6">IF(J6&gt;0,ROUND(S6*1.23,2),"")</f>
        <v/>
      </c>
      <c r="U6" s="4"/>
      <c r="V6" s="4"/>
      <c r="W6" s="4"/>
      <c r="X6" s="4"/>
    </row>
    <row r="7" spans="1:24" ht="22.5" customHeight="1">
      <c r="A7" s="8" t="s">
        <v>13</v>
      </c>
      <c r="B7" s="8">
        <v>3</v>
      </c>
      <c r="C7" s="9" t="s">
        <v>33</v>
      </c>
      <c r="D7" s="10">
        <v>318506</v>
      </c>
      <c r="E7" s="10">
        <v>0</v>
      </c>
      <c r="F7" s="10">
        <v>318506</v>
      </c>
      <c r="G7" s="11">
        <v>22</v>
      </c>
      <c r="H7" s="11">
        <v>668</v>
      </c>
      <c r="I7" s="12" t="s">
        <v>16</v>
      </c>
      <c r="J7" s="13"/>
      <c r="K7" s="14" t="str">
        <f t="shared" si="2"/>
        <v/>
      </c>
      <c r="L7" s="15"/>
      <c r="M7" s="16" t="str">
        <f t="shared" si="0"/>
        <v/>
      </c>
      <c r="N7" s="17"/>
      <c r="O7" s="18">
        <f t="shared" si="3"/>
        <v>0</v>
      </c>
      <c r="P7" s="17"/>
      <c r="Q7" s="18">
        <f t="shared" si="1"/>
        <v>0</v>
      </c>
      <c r="R7" s="16">
        <f t="shared" si="4"/>
        <v>0</v>
      </c>
      <c r="S7" s="16" t="str">
        <f t="shared" si="5"/>
        <v/>
      </c>
      <c r="T7" s="16" t="str">
        <f t="shared" si="6"/>
        <v/>
      </c>
      <c r="U7" s="4"/>
      <c r="V7" s="4"/>
      <c r="W7" s="4"/>
      <c r="X7" s="4"/>
    </row>
    <row r="8" spans="1:24" ht="22.5" customHeight="1">
      <c r="A8" s="19" t="s">
        <v>18</v>
      </c>
      <c r="B8" s="19">
        <v>1</v>
      </c>
      <c r="C8" s="35">
        <v>121</v>
      </c>
      <c r="D8" s="10">
        <v>145004</v>
      </c>
      <c r="E8" s="21">
        <v>0</v>
      </c>
      <c r="F8" s="10">
        <v>145004</v>
      </c>
      <c r="G8" s="22">
        <v>18</v>
      </c>
      <c r="H8" s="22">
        <v>545</v>
      </c>
      <c r="I8" s="12" t="s">
        <v>16</v>
      </c>
      <c r="J8" s="23"/>
      <c r="K8" s="24"/>
      <c r="L8" s="25"/>
      <c r="M8" s="26"/>
      <c r="N8" s="27"/>
      <c r="O8" s="28">
        <v>0</v>
      </c>
      <c r="P8" s="27"/>
      <c r="Q8" s="28">
        <v>0</v>
      </c>
      <c r="R8" s="26">
        <v>0</v>
      </c>
      <c r="S8" s="26"/>
      <c r="T8" s="26"/>
      <c r="U8" s="4"/>
      <c r="V8" s="4"/>
      <c r="W8" s="4"/>
      <c r="X8" s="4"/>
    </row>
    <row r="9" spans="1:24" ht="22.5" customHeight="1">
      <c r="A9" s="19" t="s">
        <v>17</v>
      </c>
      <c r="B9" s="19">
        <v>6</v>
      </c>
      <c r="C9" s="35">
        <v>121</v>
      </c>
      <c r="D9" s="10">
        <v>1649624</v>
      </c>
      <c r="E9" s="21">
        <v>0</v>
      </c>
      <c r="F9" s="10">
        <v>1649624</v>
      </c>
      <c r="G9" s="22">
        <v>22</v>
      </c>
      <c r="H9" s="22">
        <v>668</v>
      </c>
      <c r="I9" s="12" t="s">
        <v>16</v>
      </c>
      <c r="J9" s="23"/>
      <c r="K9" s="24"/>
      <c r="L9" s="25"/>
      <c r="M9" s="26"/>
      <c r="N9" s="27"/>
      <c r="O9" s="28">
        <v>0</v>
      </c>
      <c r="P9" s="27"/>
      <c r="Q9" s="28">
        <v>0</v>
      </c>
      <c r="R9" s="26">
        <v>0</v>
      </c>
      <c r="S9" s="26"/>
      <c r="T9" s="26"/>
      <c r="U9" s="4"/>
      <c r="V9" s="4"/>
      <c r="W9" s="4"/>
      <c r="X9" s="4"/>
    </row>
    <row r="10" spans="1:24" ht="21.75" customHeight="1">
      <c r="A10" s="19" t="s">
        <v>34</v>
      </c>
      <c r="B10" s="19">
        <v>1</v>
      </c>
      <c r="C10" s="20" t="s">
        <v>35</v>
      </c>
      <c r="D10" s="10">
        <v>19288</v>
      </c>
      <c r="E10" s="21">
        <v>0</v>
      </c>
      <c r="F10" s="10">
        <f>SUM(D10:E10)</f>
        <v>19288</v>
      </c>
      <c r="G10" s="22">
        <v>22</v>
      </c>
      <c r="H10" s="22">
        <v>668</v>
      </c>
      <c r="I10" s="29" t="s">
        <v>16</v>
      </c>
      <c r="J10" s="23"/>
      <c r="K10" s="24" t="str">
        <f t="shared" si="2"/>
        <v/>
      </c>
      <c r="L10" s="25"/>
      <c r="M10" s="26" t="str">
        <f t="shared" si="0"/>
        <v/>
      </c>
      <c r="N10" s="27"/>
      <c r="O10" s="28" t="e">
        <f t="shared" si="3"/>
        <v>#VALUE!</v>
      </c>
      <c r="P10" s="27"/>
      <c r="Q10" s="28">
        <f t="shared" si="1"/>
        <v>0</v>
      </c>
      <c r="R10" s="26" t="e">
        <f t="shared" si="4"/>
        <v>#VALUE!</v>
      </c>
      <c r="S10" s="26" t="str">
        <f t="shared" si="5"/>
        <v/>
      </c>
      <c r="T10" s="26" t="str">
        <f t="shared" si="6"/>
        <v/>
      </c>
      <c r="U10" s="4"/>
      <c r="V10" s="4"/>
      <c r="W10" s="4"/>
      <c r="X10" s="4"/>
    </row>
    <row r="11" spans="1:24" s="2" customFormat="1" ht="24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0" t="s">
        <v>14</v>
      </c>
      <c r="S11" s="31" t="str">
        <f>IF(SUM(S5:S10)=0,"",SUM(S5:S10))</f>
        <v/>
      </c>
      <c r="T11" s="32" t="str">
        <f>IF(SUM(T5:T10)=0,"",SUM(T5:T10))</f>
        <v/>
      </c>
      <c r="U11" s="33"/>
      <c r="V11" s="33"/>
      <c r="W11" s="33"/>
      <c r="X11" s="33"/>
    </row>
    <row r="12" spans="1:2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>
      <c r="A13" s="36" t="s">
        <v>36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4"/>
      <c r="W13" s="4"/>
      <c r="X13" s="4"/>
    </row>
    <row r="14" spans="1:2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"/>
      <c r="V14" s="4"/>
      <c r="W14" s="4"/>
      <c r="X14" s="4"/>
    </row>
    <row r="15" spans="1:24">
      <c r="A15" s="3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8" spans="6:6">
      <c r="F18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10" name="Rozstęp1"/>
    <protectedRange sqref="L5:L10" name="Rozstęp2"/>
  </protectedRanges>
  <mergeCells count="14">
    <mergeCell ref="A13:T14"/>
    <mergeCell ref="J2:M2"/>
    <mergeCell ref="N2:R2"/>
    <mergeCell ref="A11:Q11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2015-12-09T08:59:42Z</cp:lastPrinted>
  <dcterms:created xsi:type="dcterms:W3CDTF">2015-12-02T07:23:09Z</dcterms:created>
  <dcterms:modified xsi:type="dcterms:W3CDTF">2018-06-14T12:55:03Z</dcterms:modified>
</cp:coreProperties>
</file>