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<sst xmlns="http://schemas.openxmlformats.org/spreadsheetml/2006/main" count="751" uniqueCount="195">
  <si>
    <t>Dział</t>
  </si>
  <si>
    <t>Rozdział</t>
  </si>
  <si>
    <t>Treść</t>
  </si>
  <si>
    <t>Plan</t>
  </si>
  <si>
    <t>Wykonanie</t>
  </si>
  <si>
    <t>%</t>
  </si>
  <si>
    <t>010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</si>
  <si>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</si>
  <si>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</si>
  <si>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</si>
  <si>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</si>
  <si>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</si>
  <si>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</si>
  <si>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</si>
  <si>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EDUKACYJNA OPIEKA WYCHOWAWCZA</t>
  </si>
  <si>
    <t>Przedszkola</t>
  </si>
  <si>
    <t>GOSPODARKA KOMUNALNA I OCHRONA ŚRODOWISKA</t>
  </si>
  <si>
    <t>Gospodarka ściekowa i ochrona wód</t>
  </si>
  <si>
    <t>KULTURA FIZYCZNA I SPORT</t>
  </si>
  <si>
    <t>Instytucje kultury fizycznej</t>
  </si>
  <si>
    <t>WYDATKI</t>
  </si>
  <si>
    <t>Zwalczanie chorób zakaźnych zwierząt oraz badania monitoringowe pozostałości chemicznychi biologicznych w tkankach zwierząt i produktach pochodzenia zwierzęcego.</t>
  </si>
  <si>
    <t>Izby rolnicze</t>
  </si>
  <si>
    <t>Drogi publiczne powiatowe</t>
  </si>
  <si>
    <t>Towarzystwa Budownictwa Społecznego</t>
  </si>
  <si>
    <t>DZIAŁALNOŚĆ USŁUGOWA</t>
  </si>
  <si>
    <t>Opracowania geodezyjne i kartograficzne</t>
  </si>
  <si>
    <t>Urzędy wojewódzkie</t>
  </si>
  <si>
    <t>URZĘDY NACZELNYCH ORGANÓW WŁADZY PAŃSTWOWEJ , KONTROLI I OCHRONY PRAWA ORAZ SĄDOWNICTWA</t>
  </si>
  <si>
    <t>BEZPIECZEŃSTWO PUBLICZNE I OCHRONA PRZECIWPOŻAROWA</t>
  </si>
  <si>
    <t>Obrona cywilna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</si>
  <si>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</si>
  <si>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</si>
  <si>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</si>
  <si>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</si>
  <si>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</si>
  <si>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</si>
  <si>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</si>
  <si>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</si>
  <si>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SZKOLNICTWO WYŻSZE</t>
  </si>
  <si>
    <t>OCHRONA ZDROWIA</t>
  </si>
  <si>
    <t>Przeciwdziałanie alkoholizmowi</t>
  </si>
  <si>
    <t>Ośrodki pomocy społecznej</t>
  </si>
  <si>
    <t>Świetlice szkolne</t>
  </si>
  <si>
    <t>Pomoc materialna dla uczniów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</si>
  <si>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</si>
  <si>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</si>
  <si>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</si>
  <si>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</si>
  <si>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</si>
  <si>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Pozostałe instytucje kultury</t>
  </si>
  <si>
    <t>Biblioteki</t>
  </si>
  <si>
    <t>Muzea</t>
  </si>
  <si>
    <t>WYDATKI OGÓŁEM</t>
  </si>
  <si>
    <t>01022</t>
  </si>
  <si>
    <t>01030</t>
  </si>
  <si>
    <t>Zespoły ekonomiczno-administracyjne szkół</t>
  </si>
  <si>
    <t>Państwowy Fundusz Rehabilitacji Osób Niepełnosprawnych</t>
  </si>
  <si>
    <t>Obiekty sportowe</t>
  </si>
  <si>
    <t>Dokształcanie i doskonalenie nauczycieli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</si>
  <si>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</si>
  <si>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</si>
  <si>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</si>
  <si>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</si>
  <si>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TURYSTYKA</t>
  </si>
  <si>
    <t>Zadania w zakresie upowszechniania turystyki</t>
  </si>
  <si>
    <t>Oddziały przedszkolne w szkołach podstawowych</t>
  </si>
  <si>
    <t>Usługi opiekuńcze i specjalistyczne usługi opiekuńcze</t>
  </si>
  <si>
    <t>Dowożenie uczniów do szkół</t>
  </si>
  <si>
    <t>POMOC SPOŁECZNA</t>
  </si>
  <si>
    <t>01095</t>
  </si>
  <si>
    <t>75404</t>
  </si>
  <si>
    <t>Komendy wojewódzkie Policji</t>
  </si>
  <si>
    <t>Zwalczanie narkomanii</t>
  </si>
  <si>
    <t>Domy pomocy społecznej</t>
  </si>
  <si>
    <t>Kolonie i obozy oraz inne formy wypoczynku dzieci i młodzieży szkolnej, a także szkolenia młodzieży</t>
  </si>
  <si>
    <t>Rady gmin (miast i miast na prawach powiatu)</t>
  </si>
  <si>
    <t>Urzędy gmin (miast i miast na prawach powiatu)</t>
  </si>
  <si>
    <t>Urzędy naczelnych organów władzy państwowej, kontroli i ochrony prawa.</t>
  </si>
  <si>
    <t>HANDEL</t>
  </si>
  <si>
    <t>50095</t>
  </si>
  <si>
    <t>Szpitale ogólne</t>
  </si>
  <si>
    <t>Zadania w zakresie kultury fizycznej i sportu</t>
  </si>
  <si>
    <t>PAŃSTWOWY FUNDUSZ REHABILITACJI OSÓB NIEPEŁNOSPRAWNYCH</t>
  </si>
  <si>
    <t>§</t>
  </si>
  <si>
    <t>4300</t>
  </si>
  <si>
    <t>zakup usług pozostałych</t>
  </si>
  <si>
    <t>2850</t>
  </si>
  <si>
    <t>wpłaty gmin na rzecz izb rolniczych w wysokości 2% uzyskanych wpływów z podatku rolnego</t>
  </si>
  <si>
    <t>4210</t>
  </si>
  <si>
    <t>zakup materiałów i wyposażenia</t>
  </si>
  <si>
    <t>4430</t>
  </si>
  <si>
    <t>różne opłaty i składki</t>
  </si>
  <si>
    <t>4100</t>
  </si>
  <si>
    <t>wynagrodzenia agencyjno-prowizyjne</t>
  </si>
  <si>
    <t>4270</t>
  </si>
  <si>
    <t>zakup usług remontowych</t>
  </si>
  <si>
    <t>6300</t>
  </si>
  <si>
    <t>dotacja celowa na pomoc finansową udzielaną między jednostkami samorządu terytorialnego na dofinansowanie własnych zadań inwestycyjnych i zakupów inwestycyjnych</t>
  </si>
  <si>
    <t>6050</t>
  </si>
  <si>
    <t>wydatki inwestycyjne jednostek budżetowych</t>
  </si>
  <si>
    <t>6058</t>
  </si>
  <si>
    <t>6059</t>
  </si>
  <si>
    <t>6010</t>
  </si>
  <si>
    <t>wydatki na zakup i objęcie akcji, wniesienie wkładów do spółek prawa handlowego oraz na uzupełnienie funduszy statutowych banków państwowych i innych instytucji finansowych</t>
  </si>
  <si>
    <t>4170</t>
  </si>
  <si>
    <t>wynagrodzenia bezosobowe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</si>
  <si>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</si>
  <si>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</si>
  <si>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</si>
  <si>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</si>
  <si>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</si>
  <si>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</si>
  <si>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</si>
  <si>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</si>
  <si>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</si>
  <si>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</si>
  <si>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</si>
  <si>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</si>
  <si>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</si>
  <si>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</si>
  <si>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</si>
  <si>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</si>
  <si>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</si>
  <si>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</si>
  <si>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</si>
  <si>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</si>
  <si>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</si>
  <si>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</si>
  <si>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</si>
  <si>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</si>
  <si>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</si>
  <si>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</si>
  <si>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</si>
  <si>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</si>
  <si>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</si>
  <si>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 w tym programów i licencji</t>
  </si>
  <si>
    <t>6060</t>
  </si>
  <si>
    <t>wydatki na zakupy inwestycyjne jednostek budżetowych</t>
  </si>
  <si>
    <t>6170</t>
  </si>
  <si>
    <t>wpłaty jednostek na fundusz celowy na finansowanie lub dofinansowanie zadań inwestycyjnych</t>
  </si>
  <si>
    <t>Komendy Powiatowe Państwowej Straży Pożarnej</t>
  </si>
  <si>
    <t>8070</t>
  </si>
  <si>
    <t>odsetki i dyskonto od krajowych skarbowych papierów wartościowych oraz od krajowych kredytów i pożyczek</t>
  </si>
  <si>
    <t>4810</t>
  </si>
  <si>
    <t>rezerwy</t>
  </si>
  <si>
    <t>2540</t>
  </si>
  <si>
    <t>dotacja podmiotowa z budżetu dla niepublicznej jednostki systemu oświaty</t>
  </si>
  <si>
    <t>3020</t>
  </si>
  <si>
    <t>wydatki osobowe niezaliczane do wynagrodzeń</t>
  </si>
  <si>
    <t>4240</t>
  </si>
  <si>
    <t>zakup pomocy naukowych,dydaktycznych i książek</t>
  </si>
  <si>
    <t>4280</t>
  </si>
  <si>
    <t>zakup usług zdrowotnych</t>
  </si>
  <si>
    <t>4400</t>
  </si>
  <si>
    <t>opłaty czynszowe za pomieszczenia biurowe</t>
  </si>
  <si>
    <t>4308</t>
  </si>
  <si>
    <t>4309</t>
  </si>
  <si>
    <t>2520</t>
  </si>
  <si>
    <t>dotacja podmiotowa z budżetu dla uczelni publicznej</t>
  </si>
  <si>
    <t>4390</t>
  </si>
  <si>
    <t>zakup usług obejmujących wykonanie ekspertyz,analiz i opinii</t>
  </si>
  <si>
    <t>4330</t>
  </si>
  <si>
    <t xml:space="preserve">zakup usług przez jednostki samorządu terytorialnego od innych jednostek samorządu terytorialnego </t>
  </si>
  <si>
    <t>3110</t>
  </si>
  <si>
    <t>świadczenia społeczne</t>
  </si>
  <si>
    <t>4130</t>
  </si>
  <si>
    <t>wpłaty na Państwowy Fundusz Rehabilitacji Osób Niepełnosprawnych</t>
  </si>
  <si>
    <t>2830</t>
  </si>
  <si>
    <t>dotacja celowa z budżetu na finansowanie lub dofinansowanie zadań zleconych do realizacji pozostałym jednostkom niezaliczanym do sektora finansów publicznych</t>
  </si>
  <si>
    <t>3240</t>
  </si>
  <si>
    <t>stypendia dla uczniów</t>
  </si>
  <si>
    <t>2480</t>
  </si>
  <si>
    <t>dotacja podmiotowa z budżetu dla samorządowej instytucji kultury</t>
  </si>
  <si>
    <t>2320</t>
  </si>
  <si>
    <t>dotacje celowe przekazane dla powiatu na zadania bieżące realizowane na podstawie porozumień (umów) między jednostkami samorządu terytorialnego</t>
  </si>
  <si>
    <t>4140</t>
  </si>
  <si>
    <t>4530</t>
  </si>
  <si>
    <t>podatek od towarów i usług (VAT)</t>
  </si>
  <si>
    <t>4150</t>
  </si>
  <si>
    <t>dopłaty w spółkach prawa handlowego</t>
  </si>
  <si>
    <t>8020</t>
  </si>
  <si>
    <t>wypłaty z tytułu gwarancji i poręczeń</t>
  </si>
  <si>
    <t>Prace geodezyjne i kartograficzne (nieinwestycyjne)</t>
  </si>
  <si>
    <t>2330</t>
  </si>
  <si>
    <t>dotacje celowe przekazane do samorządu województwa na zadania bieżące realizowane na podstawie porozumień (umów) między jednostkami samorządu terytorialnego</t>
  </si>
  <si>
    <t>6630</t>
  </si>
  <si>
    <t>dotacje celowe przekazane z budżetu państwa na realizację inwestycji i zakupów inwestycyjnych własnych gmin (związków gmin)</t>
  </si>
  <si>
    <t>Cmentarze</t>
  </si>
  <si>
    <t>wydatki osobowe niezaliczone do wynagrodzeń</t>
  </si>
  <si>
    <t>4380</t>
  </si>
  <si>
    <t>zakup usług obejmujących tłumaczenia</t>
  </si>
  <si>
    <t>Zarządzanie kryzysowe</t>
  </si>
  <si>
    <t>4610</t>
  </si>
  <si>
    <t>koszty postępowania sądowego i prokuratorskiego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</si>
</sst>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0" fillId="0" borderId="5" xfId="0" applyNumberFormat="1" applyBorder="1" applyAlignment="1">
      <alignment vertical="center"/>
    </xf>
    <xf numFmtId="49" fontId="3" fillId="0" borderId="8" xfId="0" applyNumberFormat="1" applyFon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164" fontId="3" fillId="0" borderId="5" xfId="17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5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vertical="top"/>
    </xf>
    <xf numFmtId="49" fontId="0" fillId="0" borderId="5" xfId="0" applyNumberFormat="1" applyBorder="1" applyAlignment="1">
      <alignment horizontal="right"/>
    </xf>
    <xf numFmtId="4" fontId="3" fillId="0" borderId="8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right" vertical="top"/>
    </xf>
    <xf numFmtId="4" fontId="0" fillId="0" borderId="4" xfId="0" applyNumberFormat="1" applyFont="1" applyBorder="1" applyAlignment="1">
      <alignment vertical="center"/>
    </xf>
    <xf numFmtId="10" fontId="3" fillId="0" borderId="4" xfId="17" applyNumberFormat="1" applyFont="1" applyBorder="1" applyAlignment="1">
      <alignment vertical="center"/>
    </xf>
    <xf numFmtId="10" fontId="0" fillId="0" borderId="4" xfId="17" applyNumberFormat="1" applyFont="1" applyBorder="1" applyAlignment="1">
      <alignment/>
    </xf>
    <xf numFmtId="10" fontId="0" fillId="0" borderId="5" xfId="0" applyNumberFormat="1" applyBorder="1" applyAlignment="1">
      <alignment/>
    </xf>
    <xf numFmtId="10" fontId="3" fillId="0" borderId="4" xfId="17" applyNumberFormat="1" applyFont="1" applyBorder="1" applyAlignment="1">
      <alignment/>
    </xf>
    <xf numFmtId="10" fontId="0" fillId="0" borderId="4" xfId="17" applyNumberFormat="1" applyFont="1" applyBorder="1" applyAlignment="1">
      <alignment/>
    </xf>
    <xf numFmtId="10" fontId="3" fillId="0" borderId="4" xfId="17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7" xfId="0" applyFont="1" applyBorder="1" applyAlignment="1">
      <alignment wrapText="1"/>
    </xf>
    <xf numFmtId="0" fontId="0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>
      <alignment horizontal="right" vertical="top"/>
    </xf>
    <xf numFmtId="10" fontId="4" fillId="0" borderId="4" xfId="17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top"/>
    </xf>
    <xf numFmtId="49" fontId="4" fillId="0" borderId="5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49" fontId="4" fillId="0" borderId="4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0" fillId="0" borderId="5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10" fontId="0" fillId="0" borderId="4" xfId="17" applyNumberFormat="1" applyFont="1" applyBorder="1" applyAlignment="1">
      <alignment vertical="top"/>
    </xf>
    <xf numFmtId="49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4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49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4" fontId="0" fillId="0" borderId="4" xfId="0" applyNumberFormat="1" applyFont="1" applyBorder="1" applyAlignment="1">
      <alignment vertical="top"/>
    </xf>
    <xf numFmtId="10" fontId="0" fillId="0" borderId="4" xfId="17" applyNumberFormat="1" applyFont="1" applyBorder="1" applyAlignment="1">
      <alignment vertical="top"/>
    </xf>
    <xf numFmtId="0" fontId="4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 vertical="top"/>
    </xf>
    <xf numFmtId="10" fontId="0" fillId="0" borderId="5" xfId="17" applyNumberFormat="1" applyFont="1" applyBorder="1" applyAlignment="1">
      <alignment/>
    </xf>
    <xf numFmtId="10" fontId="0" fillId="0" borderId="5" xfId="17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4" fontId="0" fillId="0" borderId="5" xfId="0" applyNumberFormat="1" applyFont="1" applyBorder="1" applyAlignment="1">
      <alignment/>
    </xf>
    <xf numFmtId="0" fontId="4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/>
    </xf>
    <xf numFmtId="10" fontId="4" fillId="0" borderId="4" xfId="17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10" fontId="0" fillId="0" borderId="5" xfId="17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4" fontId="0" fillId="0" borderId="5" xfId="0" applyNumberFormat="1" applyBorder="1" applyAlignment="1">
      <alignment vertical="top"/>
    </xf>
    <xf numFmtId="10" fontId="3" fillId="0" borderId="7" xfId="17" applyNumberFormat="1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10" fontId="3" fillId="0" borderId="13" xfId="17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10" fontId="0" fillId="0" borderId="5" xfId="0" applyNumberFormat="1" applyBorder="1" applyAlignment="1">
      <alignment vertical="top"/>
    </xf>
    <xf numFmtId="4" fontId="3" fillId="0" borderId="4" xfId="0" applyNumberFormat="1" applyFont="1" applyBorder="1" applyAlignment="1">
      <alignment vertical="top" wrapText="1"/>
    </xf>
    <xf numFmtId="10" fontId="4" fillId="0" borderId="4" xfId="0" applyNumberFormat="1" applyFont="1" applyBorder="1" applyAlignment="1">
      <alignment vertical="top"/>
    </xf>
    <xf numFmtId="10" fontId="0" fillId="0" borderId="5" xfId="0" applyNumberFormat="1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15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/>
    </xf>
    <xf numFmtId="4" fontId="0" fillId="0" borderId="4" xfId="0" applyNumberFormat="1" applyFont="1" applyBorder="1" applyAlignment="1">
      <alignment vertical="top" wrapText="1"/>
    </xf>
    <xf numFmtId="10" fontId="0" fillId="0" borderId="4" xfId="17" applyNumberFormat="1" applyFont="1" applyBorder="1" applyAlignment="1">
      <alignment vertical="top" wrapText="1"/>
    </xf>
    <xf numFmtId="10" fontId="4" fillId="0" borderId="5" xfId="17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3" fillId="0" borderId="9" xfId="0" applyNumberFormat="1" applyFont="1" applyBorder="1" applyAlignment="1">
      <alignment vertical="center"/>
    </xf>
    <xf numFmtId="10" fontId="3" fillId="0" borderId="9" xfId="17" applyNumberFormat="1" applyFont="1" applyBorder="1" applyAlignment="1">
      <alignment vertical="center"/>
    </xf>
    <xf numFmtId="49" fontId="0" fillId="0" borderId="8" xfId="0" applyNumberForma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horizontal="left" vertical="top" wrapText="1"/>
    </xf>
    <xf numFmtId="10" fontId="0" fillId="0" borderId="5" xfId="17" applyNumberFormat="1" applyFont="1" applyBorder="1" applyAlignment="1">
      <alignment vertical="top" wrapText="1"/>
    </xf>
    <xf numFmtId="0" fontId="4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4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6.25390625" style="0" customWidth="1"/>
    <col min="3" max="3" width="5.25390625" style="0" customWidth="1"/>
    <col min="4" max="4" width="32.75390625" style="0" customWidth="1"/>
    <col min="5" max="5" width="12.875" style="0" customWidth="1"/>
    <col min="6" max="6" width="13.25390625" style="0" customWidth="1"/>
    <col min="7" max="7" width="11.375" style="0" customWidth="1"/>
    <col min="9" max="9" width="8.625" style="0" customWidth="1"/>
  </cols>
  <sheetData>
    <row r="2" spans="1:3" ht="15.75">
      <c r="A2" s="1" t="s">
        <v>20</v>
      </c>
      <c r="B2" s="1"/>
      <c r="C2" s="1"/>
    </row>
    <row r="3" ht="13.5" thickBot="1"/>
    <row r="4" spans="1:7" ht="14.25" thickBot="1" thickTop="1">
      <c r="A4" s="7" t="s">
        <v>0</v>
      </c>
      <c r="B4" s="2" t="s">
        <v>1</v>
      </c>
      <c r="C4" s="50" t="s">
        <v>84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 ht="15.75" customHeight="1" thickTop="1">
      <c r="A5" s="10" t="s">
        <v>6</v>
      </c>
      <c r="B5" s="11"/>
      <c r="C5" s="142"/>
      <c r="D5" s="119" t="s">
        <v>7</v>
      </c>
      <c r="E5" s="34">
        <f>E6+E8+E10</f>
        <v>37229</v>
      </c>
      <c r="F5" s="34">
        <f>F6+F8+F10</f>
        <v>6700.13</v>
      </c>
      <c r="G5" s="37">
        <f aca="true" t="shared" si="0" ref="G5:G124">F5/E5</f>
        <v>0.17997072174917403</v>
      </c>
    </row>
    <row r="6" spans="1:7" ht="62.25" customHeight="1">
      <c r="A6" s="51"/>
      <c r="B6" s="52" t="s">
        <v>54</v>
      </c>
      <c r="C6" s="60"/>
      <c r="D6" s="98" t="s">
        <v>21</v>
      </c>
      <c r="E6" s="99">
        <f>E7</f>
        <v>25000</v>
      </c>
      <c r="F6" s="99">
        <f>F7</f>
        <v>2000</v>
      </c>
      <c r="G6" s="100">
        <f t="shared" si="0"/>
        <v>0.08</v>
      </c>
    </row>
    <row r="7" spans="1:7" ht="11.25" customHeight="1">
      <c r="A7" s="51"/>
      <c r="B7" s="52"/>
      <c r="C7" s="61" t="s">
        <v>85</v>
      </c>
      <c r="D7" s="114" t="s">
        <v>86</v>
      </c>
      <c r="E7" s="31">
        <v>25000</v>
      </c>
      <c r="F7" s="31">
        <v>2000</v>
      </c>
      <c r="G7" s="41">
        <f>F7/E7</f>
        <v>0.08</v>
      </c>
    </row>
    <row r="8" spans="1:7" ht="11.25" customHeight="1">
      <c r="A8" s="51"/>
      <c r="B8" s="52" t="s">
        <v>55</v>
      </c>
      <c r="C8" s="60"/>
      <c r="D8" s="51" t="s">
        <v>22</v>
      </c>
      <c r="E8" s="55">
        <v>2812</v>
      </c>
      <c r="F8" s="55">
        <v>1350.79</v>
      </c>
      <c r="G8" s="53">
        <f t="shared" si="0"/>
        <v>0.48036628733997155</v>
      </c>
    </row>
    <row r="9" spans="1:7" ht="36.75" customHeight="1">
      <c r="A9" s="73"/>
      <c r="B9" s="58"/>
      <c r="C9" s="61" t="s">
        <v>87</v>
      </c>
      <c r="D9" s="114" t="s">
        <v>88</v>
      </c>
      <c r="E9" s="74">
        <v>2812</v>
      </c>
      <c r="F9" s="74">
        <v>1350.79</v>
      </c>
      <c r="G9" s="75">
        <f>F9/E9</f>
        <v>0.48036628733997155</v>
      </c>
    </row>
    <row r="10" spans="1:7" ht="12.75" customHeight="1">
      <c r="A10" s="51"/>
      <c r="B10" s="76" t="s">
        <v>70</v>
      </c>
      <c r="C10" s="77"/>
      <c r="D10" s="51" t="s">
        <v>8</v>
      </c>
      <c r="E10" s="78">
        <f>E11+E12</f>
        <v>9417</v>
      </c>
      <c r="F10" s="78">
        <f>F11+F12</f>
        <v>3349.34</v>
      </c>
      <c r="G10" s="79">
        <f t="shared" si="0"/>
        <v>0.35566953382181166</v>
      </c>
    </row>
    <row r="11" spans="1:7" ht="12.75" customHeight="1">
      <c r="A11" s="51"/>
      <c r="B11" s="76"/>
      <c r="C11" s="80" t="s">
        <v>89</v>
      </c>
      <c r="D11" s="73" t="s">
        <v>90</v>
      </c>
      <c r="E11" s="81">
        <v>66.99</v>
      </c>
      <c r="F11" s="81">
        <v>0</v>
      </c>
      <c r="G11" s="82">
        <f>F11/E11</f>
        <v>0</v>
      </c>
    </row>
    <row r="12" spans="1:7" ht="12.75" customHeight="1" thickBot="1">
      <c r="A12" s="56"/>
      <c r="B12" s="57"/>
      <c r="C12" s="83" t="s">
        <v>91</v>
      </c>
      <c r="D12" s="120" t="s">
        <v>92</v>
      </c>
      <c r="E12" s="84">
        <v>9350.01</v>
      </c>
      <c r="F12" s="84">
        <v>3349.34</v>
      </c>
      <c r="G12" s="85">
        <f>F12/E12</f>
        <v>0.3582177986975415</v>
      </c>
    </row>
    <row r="13" spans="1:7" ht="11.25" customHeight="1">
      <c r="A13" s="46">
        <v>500</v>
      </c>
      <c r="B13" s="47"/>
      <c r="C13" s="62"/>
      <c r="D13" s="46" t="s">
        <v>79</v>
      </c>
      <c r="E13" s="48">
        <f>E14</f>
        <v>7000</v>
      </c>
      <c r="F13" s="48">
        <f>F14</f>
        <v>1346.4</v>
      </c>
      <c r="G13" s="49">
        <f t="shared" si="0"/>
        <v>0.19234285714285715</v>
      </c>
    </row>
    <row r="14" spans="1:7" ht="11.25" customHeight="1">
      <c r="A14" s="12"/>
      <c r="B14" s="76" t="s">
        <v>80</v>
      </c>
      <c r="C14" s="77"/>
      <c r="D14" s="51" t="s">
        <v>8</v>
      </c>
      <c r="E14" s="78">
        <f>E15+E16</f>
        <v>7000</v>
      </c>
      <c r="F14" s="78">
        <f>F15+F16</f>
        <v>1346.4</v>
      </c>
      <c r="G14" s="79">
        <f t="shared" si="0"/>
        <v>0.19234285714285715</v>
      </c>
    </row>
    <row r="15" spans="1:7" ht="12.75">
      <c r="A15" s="12"/>
      <c r="B15" s="86"/>
      <c r="C15" s="87" t="s">
        <v>93</v>
      </c>
      <c r="D15" s="12" t="s">
        <v>94</v>
      </c>
      <c r="E15" s="88">
        <v>3000</v>
      </c>
      <c r="F15" s="88">
        <v>0</v>
      </c>
      <c r="G15" s="89">
        <f>F15/E15</f>
        <v>0</v>
      </c>
    </row>
    <row r="16" spans="1:7" ht="13.5" thickBot="1">
      <c r="A16" s="13"/>
      <c r="B16" s="33"/>
      <c r="C16" s="63" t="s">
        <v>85</v>
      </c>
      <c r="D16" s="121" t="s">
        <v>86</v>
      </c>
      <c r="E16" s="30">
        <v>4000</v>
      </c>
      <c r="F16" s="30">
        <v>1346.4</v>
      </c>
      <c r="G16" s="39">
        <f>F16/E16</f>
        <v>0.3366</v>
      </c>
    </row>
    <row r="17" spans="1:7" ht="12" customHeight="1">
      <c r="A17" s="14">
        <v>600</v>
      </c>
      <c r="B17" s="12"/>
      <c r="C17" s="64"/>
      <c r="D17" s="14" t="s">
        <v>9</v>
      </c>
      <c r="E17" s="28">
        <f>E18+E22</f>
        <v>11906649.4</v>
      </c>
      <c r="F17" s="28">
        <f>F18+F22</f>
        <v>1163972.17</v>
      </c>
      <c r="G17" s="40">
        <f t="shared" si="0"/>
        <v>0.09775816276239728</v>
      </c>
    </row>
    <row r="18" spans="1:7" ht="11.25" customHeight="1">
      <c r="A18" s="14"/>
      <c r="B18" s="51">
        <v>60014</v>
      </c>
      <c r="C18" s="60"/>
      <c r="D18" s="51" t="s">
        <v>23</v>
      </c>
      <c r="E18" s="55">
        <v>576000</v>
      </c>
      <c r="F18" s="55">
        <f>F20</f>
        <v>146741.8</v>
      </c>
      <c r="G18" s="53">
        <f t="shared" si="0"/>
        <v>0.2547600694444444</v>
      </c>
    </row>
    <row r="19" spans="1:7" ht="11.25" customHeight="1">
      <c r="A19" s="14"/>
      <c r="B19" s="16"/>
      <c r="C19" s="65" t="s">
        <v>95</v>
      </c>
      <c r="D19" s="16" t="s">
        <v>96</v>
      </c>
      <c r="E19" s="29">
        <v>143003.76</v>
      </c>
      <c r="F19" s="29">
        <v>0</v>
      </c>
      <c r="G19" s="38">
        <f>F19/E19</f>
        <v>0</v>
      </c>
    </row>
    <row r="20" spans="1:7" ht="12" customHeight="1">
      <c r="A20" s="14"/>
      <c r="B20" s="16"/>
      <c r="C20" s="65" t="s">
        <v>85</v>
      </c>
      <c r="D20" s="114" t="s">
        <v>86</v>
      </c>
      <c r="E20" s="29">
        <v>182996.24</v>
      </c>
      <c r="F20" s="29">
        <v>146741.8</v>
      </c>
      <c r="G20" s="38">
        <f>F20/E20</f>
        <v>0.801884235435657</v>
      </c>
    </row>
    <row r="21" spans="1:7" ht="62.25" customHeight="1">
      <c r="A21" s="14"/>
      <c r="B21" s="16"/>
      <c r="C21" s="65" t="s">
        <v>97</v>
      </c>
      <c r="D21" s="45" t="s">
        <v>98</v>
      </c>
      <c r="E21" s="90">
        <v>250000</v>
      </c>
      <c r="F21" s="90">
        <v>0</v>
      </c>
      <c r="G21" s="91">
        <f>F21/E21</f>
        <v>0</v>
      </c>
    </row>
    <row r="22" spans="1:7" ht="12.75">
      <c r="A22" s="12"/>
      <c r="B22" s="51">
        <v>60016</v>
      </c>
      <c r="C22" s="60"/>
      <c r="D22" s="98" t="s">
        <v>10</v>
      </c>
      <c r="E22" s="55">
        <f>E23+E24+E25+E26+E27+E28</f>
        <v>11330649.4</v>
      </c>
      <c r="F22" s="55">
        <f>F23+F24+F25+F26+F27+F28</f>
        <v>1017230.37</v>
      </c>
      <c r="G22" s="53">
        <f t="shared" si="0"/>
        <v>0.08977688163222136</v>
      </c>
    </row>
    <row r="23" spans="1:7" ht="12.75" customHeight="1">
      <c r="A23" s="12"/>
      <c r="B23" s="51"/>
      <c r="C23" s="61" t="s">
        <v>179</v>
      </c>
      <c r="D23" s="114" t="s">
        <v>180</v>
      </c>
      <c r="E23" s="74">
        <v>173133.2</v>
      </c>
      <c r="F23" s="74">
        <v>173133.2</v>
      </c>
      <c r="G23" s="75"/>
    </row>
    <row r="24" spans="1:7" ht="12.75">
      <c r="A24" s="12"/>
      <c r="B24" s="51"/>
      <c r="C24" s="61" t="s">
        <v>95</v>
      </c>
      <c r="D24" s="114" t="s">
        <v>96</v>
      </c>
      <c r="E24" s="36">
        <v>900000</v>
      </c>
      <c r="F24" s="36">
        <v>194450.67</v>
      </c>
      <c r="G24" s="41">
        <f>F24/E24</f>
        <v>0.2160563</v>
      </c>
    </row>
    <row r="25" spans="1:7" ht="12.75">
      <c r="A25" s="12"/>
      <c r="B25" s="51"/>
      <c r="C25" s="61" t="s">
        <v>85</v>
      </c>
      <c r="D25" s="114" t="s">
        <v>86</v>
      </c>
      <c r="E25" s="36">
        <v>1180000</v>
      </c>
      <c r="F25" s="36">
        <v>451465.55</v>
      </c>
      <c r="G25" s="41">
        <f>F25/E25</f>
        <v>0.38259792372881357</v>
      </c>
    </row>
    <row r="26" spans="1:7" ht="25.5">
      <c r="A26" s="12"/>
      <c r="B26" s="51"/>
      <c r="C26" s="61" t="s">
        <v>99</v>
      </c>
      <c r="D26" s="114" t="s">
        <v>100</v>
      </c>
      <c r="E26" s="74">
        <v>8927200</v>
      </c>
      <c r="F26" s="74">
        <v>47864.76</v>
      </c>
      <c r="G26" s="75">
        <f>F26/E26</f>
        <v>0.005361676673537055</v>
      </c>
    </row>
    <row r="27" spans="1:7" ht="25.5">
      <c r="A27" s="12"/>
      <c r="B27" s="51"/>
      <c r="C27" s="61" t="s">
        <v>101</v>
      </c>
      <c r="D27" s="114" t="s">
        <v>100</v>
      </c>
      <c r="E27" s="74">
        <v>105226.9</v>
      </c>
      <c r="F27" s="74">
        <v>105226.9</v>
      </c>
      <c r="G27" s="75">
        <f>F27/E27</f>
        <v>1</v>
      </c>
    </row>
    <row r="28" spans="1:7" ht="26.25" thickBot="1">
      <c r="A28" s="13"/>
      <c r="B28" s="56"/>
      <c r="C28" s="93" t="s">
        <v>102</v>
      </c>
      <c r="D28" s="121" t="s">
        <v>100</v>
      </c>
      <c r="E28" s="96">
        <v>45089.3</v>
      </c>
      <c r="F28" s="96">
        <v>45089.29</v>
      </c>
      <c r="G28" s="95">
        <f>F28/E28</f>
        <v>0.999999778217892</v>
      </c>
    </row>
    <row r="29" spans="1:7" ht="11.25" customHeight="1">
      <c r="A29" s="14">
        <v>630</v>
      </c>
      <c r="B29" s="16"/>
      <c r="C29" s="65"/>
      <c r="D29" s="26" t="s">
        <v>64</v>
      </c>
      <c r="E29" s="28">
        <f>E30</f>
        <v>20000</v>
      </c>
      <c r="F29" s="28">
        <f>F30</f>
        <v>12000</v>
      </c>
      <c r="G29" s="38">
        <f t="shared" si="0"/>
        <v>0.6</v>
      </c>
    </row>
    <row r="30" spans="1:7" ht="24.75" customHeight="1">
      <c r="A30" s="12"/>
      <c r="B30" s="51">
        <v>63003</v>
      </c>
      <c r="C30" s="77"/>
      <c r="D30" s="98" t="s">
        <v>65</v>
      </c>
      <c r="E30" s="99">
        <f>E31+E32</f>
        <v>20000</v>
      </c>
      <c r="F30" s="99">
        <f>F31+F32</f>
        <v>12000</v>
      </c>
      <c r="G30" s="100">
        <f t="shared" si="0"/>
        <v>0.6</v>
      </c>
    </row>
    <row r="31" spans="1:7" ht="63.75" customHeight="1">
      <c r="A31" s="12"/>
      <c r="B31" s="51"/>
      <c r="C31" s="61" t="s">
        <v>168</v>
      </c>
      <c r="D31" s="114" t="s">
        <v>169</v>
      </c>
      <c r="E31" s="74">
        <v>10000</v>
      </c>
      <c r="F31" s="74">
        <v>7000</v>
      </c>
      <c r="G31" s="75">
        <f t="shared" si="0"/>
        <v>0.7</v>
      </c>
    </row>
    <row r="32" spans="1:7" ht="12.75" customHeight="1" thickBot="1">
      <c r="A32" s="13"/>
      <c r="B32" s="92"/>
      <c r="C32" s="83" t="s">
        <v>85</v>
      </c>
      <c r="D32" s="121" t="s">
        <v>86</v>
      </c>
      <c r="E32" s="97">
        <v>10000</v>
      </c>
      <c r="F32" s="97">
        <v>5000</v>
      </c>
      <c r="G32" s="94">
        <f t="shared" si="0"/>
        <v>0.5</v>
      </c>
    </row>
    <row r="33" spans="1:7" ht="12.75" customHeight="1">
      <c r="A33" s="14">
        <v>700</v>
      </c>
      <c r="B33" s="12"/>
      <c r="C33" s="64"/>
      <c r="D33" s="26" t="s">
        <v>11</v>
      </c>
      <c r="E33" s="32">
        <f>E34+E37+E40</f>
        <v>2023408</v>
      </c>
      <c r="F33" s="32">
        <f>F34+F37+F40</f>
        <v>1233501.27</v>
      </c>
      <c r="G33" s="42">
        <f>F33/E33</f>
        <v>0.6096156929299479</v>
      </c>
    </row>
    <row r="34" spans="1:7" ht="26.25" customHeight="1">
      <c r="A34" s="12"/>
      <c r="B34" s="51">
        <v>70005</v>
      </c>
      <c r="C34" s="60"/>
      <c r="D34" s="98" t="s">
        <v>12</v>
      </c>
      <c r="E34" s="99">
        <f>E35+E36</f>
        <v>1100000</v>
      </c>
      <c r="F34" s="99">
        <f>F35+F36</f>
        <v>442864.92</v>
      </c>
      <c r="G34" s="100">
        <f>F34/E34</f>
        <v>0.40260447272727273</v>
      </c>
    </row>
    <row r="35" spans="1:7" ht="14.25" customHeight="1">
      <c r="A35" s="12"/>
      <c r="B35" s="16"/>
      <c r="C35" s="65" t="s">
        <v>85</v>
      </c>
      <c r="D35" s="45" t="s">
        <v>86</v>
      </c>
      <c r="E35" s="90">
        <v>100000</v>
      </c>
      <c r="F35" s="90">
        <v>23578.92</v>
      </c>
      <c r="G35" s="91">
        <f>F35/E35</f>
        <v>0.23578919999999998</v>
      </c>
    </row>
    <row r="36" spans="1:7" ht="24.75" customHeight="1" thickBot="1">
      <c r="A36" s="13"/>
      <c r="B36" s="15"/>
      <c r="C36" s="66" t="s">
        <v>99</v>
      </c>
      <c r="D36" s="121" t="s">
        <v>100</v>
      </c>
      <c r="E36" s="101">
        <v>1000000</v>
      </c>
      <c r="F36" s="101">
        <v>419286</v>
      </c>
      <c r="G36" s="102">
        <f>F36/E36</f>
        <v>0.419286</v>
      </c>
    </row>
    <row r="37" spans="1:7" ht="25.5">
      <c r="A37" s="12"/>
      <c r="B37" s="51">
        <v>70021</v>
      </c>
      <c r="C37" s="60"/>
      <c r="D37" s="98" t="s">
        <v>24</v>
      </c>
      <c r="E37" s="99">
        <f>E38+E39</f>
        <v>708008</v>
      </c>
      <c r="F37" s="99">
        <f>F38</f>
        <v>700000</v>
      </c>
      <c r="G37" s="100">
        <f>F37/E37</f>
        <v>0.9886893933401882</v>
      </c>
    </row>
    <row r="38" spans="1:7" ht="63.75" customHeight="1">
      <c r="A38" s="12"/>
      <c r="B38" s="16"/>
      <c r="C38" s="65" t="s">
        <v>103</v>
      </c>
      <c r="D38" s="45" t="s">
        <v>104</v>
      </c>
      <c r="E38" s="90">
        <v>700000</v>
      </c>
      <c r="F38" s="90">
        <v>700000</v>
      </c>
      <c r="G38" s="91">
        <f t="shared" si="0"/>
        <v>1</v>
      </c>
    </row>
    <row r="39" spans="1:7" ht="13.5" customHeight="1">
      <c r="A39" s="12"/>
      <c r="B39" s="16"/>
      <c r="C39" s="65" t="s">
        <v>181</v>
      </c>
      <c r="D39" s="45" t="s">
        <v>182</v>
      </c>
      <c r="E39" s="90">
        <v>8008</v>
      </c>
      <c r="F39" s="90">
        <v>0</v>
      </c>
      <c r="G39" s="91">
        <f t="shared" si="0"/>
        <v>0</v>
      </c>
    </row>
    <row r="40" spans="1:7" ht="12.75">
      <c r="A40" s="14"/>
      <c r="B40" s="51">
        <v>70095</v>
      </c>
      <c r="C40" s="60"/>
      <c r="D40" s="51" t="s">
        <v>8</v>
      </c>
      <c r="E40" s="99">
        <f>E41+E42</f>
        <v>215400</v>
      </c>
      <c r="F40" s="99">
        <f>F41+F42</f>
        <v>90636.35</v>
      </c>
      <c r="G40" s="100">
        <f t="shared" si="0"/>
        <v>0.42078156917363047</v>
      </c>
    </row>
    <row r="41" spans="1:7" ht="15" customHeight="1">
      <c r="A41" s="14"/>
      <c r="B41" s="51"/>
      <c r="C41" s="61" t="s">
        <v>179</v>
      </c>
      <c r="D41" s="114" t="s">
        <v>180</v>
      </c>
      <c r="E41" s="74">
        <v>35400</v>
      </c>
      <c r="F41" s="74">
        <v>35384.58</v>
      </c>
      <c r="G41" s="75">
        <f t="shared" si="0"/>
        <v>0.9995644067796611</v>
      </c>
    </row>
    <row r="42" spans="1:7" ht="13.5" thickBot="1">
      <c r="A42" s="17"/>
      <c r="B42" s="15"/>
      <c r="C42" s="66" t="s">
        <v>95</v>
      </c>
      <c r="D42" s="15" t="s">
        <v>96</v>
      </c>
      <c r="E42" s="101">
        <v>180000</v>
      </c>
      <c r="F42" s="101">
        <v>55251.77</v>
      </c>
      <c r="G42" s="102">
        <f t="shared" si="0"/>
        <v>0.3069542777777778</v>
      </c>
    </row>
    <row r="43" spans="1:7" ht="14.25" customHeight="1">
      <c r="A43" s="14">
        <v>710</v>
      </c>
      <c r="B43" s="18"/>
      <c r="C43" s="67"/>
      <c r="D43" s="14" t="s">
        <v>25</v>
      </c>
      <c r="E43" s="32">
        <f>E44+E47+E50+E52</f>
        <v>884110</v>
      </c>
      <c r="F43" s="32">
        <f>F44+F47+F50+F52</f>
        <v>472984.33999999997</v>
      </c>
      <c r="G43" s="42">
        <f>F43/E43</f>
        <v>0.534983588015066</v>
      </c>
    </row>
    <row r="44" spans="1:7" ht="24.75" customHeight="1">
      <c r="A44" s="14"/>
      <c r="B44" s="18">
        <v>71013</v>
      </c>
      <c r="C44" s="67"/>
      <c r="D44" s="98" t="s">
        <v>183</v>
      </c>
      <c r="E44" s="99">
        <f>E45+E46</f>
        <v>414610</v>
      </c>
      <c r="F44" s="99">
        <f>F45+F46</f>
        <v>414610</v>
      </c>
      <c r="G44" s="100">
        <f t="shared" si="0"/>
        <v>1</v>
      </c>
    </row>
    <row r="45" spans="1:7" ht="63" customHeight="1">
      <c r="A45" s="14"/>
      <c r="B45" s="18"/>
      <c r="C45" s="61" t="s">
        <v>184</v>
      </c>
      <c r="D45" s="114" t="s">
        <v>185</v>
      </c>
      <c r="E45" s="74">
        <v>404610</v>
      </c>
      <c r="F45" s="74">
        <v>404610</v>
      </c>
      <c r="G45" s="75">
        <f>F45/E45</f>
        <v>1</v>
      </c>
    </row>
    <row r="46" spans="1:7" ht="51.75" customHeight="1">
      <c r="A46" s="14"/>
      <c r="B46" s="18"/>
      <c r="C46" s="61" t="s">
        <v>186</v>
      </c>
      <c r="D46" s="114" t="s">
        <v>187</v>
      </c>
      <c r="E46" s="74">
        <v>10000</v>
      </c>
      <c r="F46" s="74">
        <v>10000</v>
      </c>
      <c r="G46" s="75">
        <f>F46/E46</f>
        <v>1</v>
      </c>
    </row>
    <row r="47" spans="1:7" ht="24.75" customHeight="1">
      <c r="A47" s="12"/>
      <c r="B47" s="51">
        <v>71014</v>
      </c>
      <c r="C47" s="60"/>
      <c r="D47" s="98" t="s">
        <v>26</v>
      </c>
      <c r="E47" s="99">
        <f>E48+E49</f>
        <v>314500</v>
      </c>
      <c r="F47" s="99">
        <f>F48+F49</f>
        <v>45304.29</v>
      </c>
      <c r="G47" s="100">
        <f t="shared" si="0"/>
        <v>0.14405179650238473</v>
      </c>
    </row>
    <row r="48" spans="1:7" ht="12.75">
      <c r="A48" s="12"/>
      <c r="B48" s="16"/>
      <c r="C48" s="65" t="s">
        <v>105</v>
      </c>
      <c r="D48" s="45" t="s">
        <v>106</v>
      </c>
      <c r="E48" s="90">
        <v>250000</v>
      </c>
      <c r="F48" s="90">
        <v>32352.8</v>
      </c>
      <c r="G48" s="91">
        <f>F48/E48</f>
        <v>0.1294112</v>
      </c>
    </row>
    <row r="49" spans="1:7" ht="12.75">
      <c r="A49" s="12"/>
      <c r="B49" s="16"/>
      <c r="C49" s="65" t="s">
        <v>85</v>
      </c>
      <c r="D49" s="45" t="s">
        <v>86</v>
      </c>
      <c r="E49" s="90">
        <v>64500</v>
      </c>
      <c r="F49" s="90">
        <v>12951.49</v>
      </c>
      <c r="G49" s="91">
        <f>F49/E49</f>
        <v>0.2007982945736434</v>
      </c>
    </row>
    <row r="50" spans="1:7" ht="12.75">
      <c r="A50" s="12"/>
      <c r="B50" s="51">
        <v>71035</v>
      </c>
      <c r="C50" s="60"/>
      <c r="D50" s="98" t="s">
        <v>188</v>
      </c>
      <c r="E50" s="99">
        <f>E51</f>
        <v>5000</v>
      </c>
      <c r="F50" s="99">
        <f>F51</f>
        <v>0</v>
      </c>
      <c r="G50" s="100">
        <f>F50/E50</f>
        <v>0</v>
      </c>
    </row>
    <row r="51" spans="1:7" ht="12.75">
      <c r="A51" s="12"/>
      <c r="B51" s="16"/>
      <c r="C51" s="65" t="s">
        <v>95</v>
      </c>
      <c r="D51" s="114" t="s">
        <v>96</v>
      </c>
      <c r="E51" s="90">
        <v>5000</v>
      </c>
      <c r="F51" s="90">
        <v>0</v>
      </c>
      <c r="G51" s="91">
        <f>F51/E51</f>
        <v>0</v>
      </c>
    </row>
    <row r="52" spans="1:7" ht="12.75">
      <c r="A52" s="12"/>
      <c r="B52" s="51">
        <v>71095</v>
      </c>
      <c r="C52" s="60"/>
      <c r="D52" s="98" t="s">
        <v>8</v>
      </c>
      <c r="E52" s="99">
        <f>E53+E54</f>
        <v>150000</v>
      </c>
      <c r="F52" s="99">
        <f>F53+F54</f>
        <v>13070.05</v>
      </c>
      <c r="G52" s="100">
        <f t="shared" si="0"/>
        <v>0.08713366666666666</v>
      </c>
    </row>
    <row r="53" spans="1:7" ht="12.75">
      <c r="A53" s="12"/>
      <c r="B53" s="51"/>
      <c r="C53" s="61" t="s">
        <v>95</v>
      </c>
      <c r="D53" s="114" t="s">
        <v>96</v>
      </c>
      <c r="E53" s="74">
        <v>100000</v>
      </c>
      <c r="F53" s="74">
        <v>0</v>
      </c>
      <c r="G53" s="75">
        <f t="shared" si="0"/>
        <v>0</v>
      </c>
    </row>
    <row r="54" spans="1:7" ht="13.5" thickBot="1">
      <c r="A54" s="12"/>
      <c r="B54" s="16"/>
      <c r="C54" s="65" t="s">
        <v>85</v>
      </c>
      <c r="D54" s="45" t="s">
        <v>86</v>
      </c>
      <c r="E54" s="90">
        <v>50000</v>
      </c>
      <c r="F54" s="90">
        <v>13070.05</v>
      </c>
      <c r="G54" s="102">
        <f>F54/E54</f>
        <v>0.261401</v>
      </c>
    </row>
    <row r="55" spans="1:7" ht="12.75" customHeight="1">
      <c r="A55" s="19">
        <v>750</v>
      </c>
      <c r="B55" s="19"/>
      <c r="C55" s="68"/>
      <c r="D55" s="19" t="s">
        <v>13</v>
      </c>
      <c r="E55" s="103">
        <f>E56+E64+E71</f>
        <v>5804229.25</v>
      </c>
      <c r="F55" s="103">
        <f>F56+F64+F71</f>
        <v>2855135.31</v>
      </c>
      <c r="G55" s="42">
        <f>F55/E55</f>
        <v>0.49190602008009937</v>
      </c>
    </row>
    <row r="56" spans="1:7" ht="12.75" customHeight="1">
      <c r="A56" s="12"/>
      <c r="B56" s="51">
        <v>75011</v>
      </c>
      <c r="C56" s="60"/>
      <c r="D56" s="51" t="s">
        <v>27</v>
      </c>
      <c r="E56" s="99">
        <f>E57+E58+E59+E60+E61+E62+E63</f>
        <v>545448.71</v>
      </c>
      <c r="F56" s="99">
        <f>F57+F58+F59+F60+F61+F62+F63</f>
        <v>292062.33</v>
      </c>
      <c r="G56" s="100">
        <f>F56/E56</f>
        <v>0.5354533334582459</v>
      </c>
    </row>
    <row r="57" spans="1:7" ht="12" customHeight="1">
      <c r="A57" s="12"/>
      <c r="B57" s="16"/>
      <c r="C57" s="65" t="s">
        <v>107</v>
      </c>
      <c r="D57" s="16" t="s">
        <v>108</v>
      </c>
      <c r="E57" s="90">
        <v>401569</v>
      </c>
      <c r="F57" s="90">
        <v>207435.89</v>
      </c>
      <c r="G57" s="91">
        <f aca="true" t="shared" si="1" ref="G57:G63">F57/E57</f>
        <v>0.5165635046529986</v>
      </c>
    </row>
    <row r="58" spans="1:7" ht="12" customHeight="1">
      <c r="A58" s="12"/>
      <c r="B58" s="16"/>
      <c r="C58" s="65" t="s">
        <v>109</v>
      </c>
      <c r="D58" s="16" t="s">
        <v>110</v>
      </c>
      <c r="E58" s="90">
        <v>29285</v>
      </c>
      <c r="F58" s="90">
        <v>28116.3</v>
      </c>
      <c r="G58" s="91">
        <f t="shared" si="1"/>
        <v>0.9600921973706675</v>
      </c>
    </row>
    <row r="59" spans="1:7" ht="12" customHeight="1">
      <c r="A59" s="12"/>
      <c r="B59" s="16"/>
      <c r="C59" s="65" t="s">
        <v>111</v>
      </c>
      <c r="D59" s="16" t="s">
        <v>112</v>
      </c>
      <c r="E59" s="90">
        <v>74065</v>
      </c>
      <c r="F59" s="90">
        <v>38400.17</v>
      </c>
      <c r="G59" s="91">
        <f t="shared" si="1"/>
        <v>0.518465807061365</v>
      </c>
    </row>
    <row r="60" spans="1:7" ht="12" customHeight="1">
      <c r="A60" s="12"/>
      <c r="B60" s="16"/>
      <c r="C60" s="65" t="s">
        <v>113</v>
      </c>
      <c r="D60" s="16" t="s">
        <v>114</v>
      </c>
      <c r="E60" s="90">
        <v>10557</v>
      </c>
      <c r="F60" s="90">
        <v>6070.77</v>
      </c>
      <c r="G60" s="91">
        <f t="shared" si="1"/>
        <v>0.5750468883205456</v>
      </c>
    </row>
    <row r="61" spans="1:7" ht="12" customHeight="1">
      <c r="A61" s="12"/>
      <c r="B61" s="16"/>
      <c r="C61" s="65" t="s">
        <v>89</v>
      </c>
      <c r="D61" s="16" t="s">
        <v>90</v>
      </c>
      <c r="E61" s="90">
        <v>15000</v>
      </c>
      <c r="F61" s="90">
        <v>2534.24</v>
      </c>
      <c r="G61" s="91">
        <f t="shared" si="1"/>
        <v>0.1689493333333333</v>
      </c>
    </row>
    <row r="62" spans="1:7" ht="12" customHeight="1">
      <c r="A62" s="12"/>
      <c r="B62" s="16"/>
      <c r="C62" s="65" t="s">
        <v>85</v>
      </c>
      <c r="D62" s="16" t="s">
        <v>86</v>
      </c>
      <c r="E62" s="90">
        <v>5000</v>
      </c>
      <c r="F62" s="90">
        <v>1745</v>
      </c>
      <c r="G62" s="91">
        <f t="shared" si="1"/>
        <v>0.349</v>
      </c>
    </row>
    <row r="63" spans="1:7" ht="24" customHeight="1">
      <c r="A63" s="12"/>
      <c r="B63" s="16"/>
      <c r="C63" s="65" t="s">
        <v>115</v>
      </c>
      <c r="D63" s="45" t="s">
        <v>116</v>
      </c>
      <c r="E63" s="90">
        <v>9972.71</v>
      </c>
      <c r="F63" s="90">
        <v>7759.96</v>
      </c>
      <c r="G63" s="91">
        <f t="shared" si="1"/>
        <v>0.7781194880829785</v>
      </c>
    </row>
    <row r="64" spans="1:7" ht="25.5" customHeight="1">
      <c r="A64" s="12"/>
      <c r="B64" s="51">
        <v>75022</v>
      </c>
      <c r="C64" s="60"/>
      <c r="D64" s="98" t="s">
        <v>76</v>
      </c>
      <c r="E64" s="99">
        <f>E65+E66+E67+E68+E69+E70</f>
        <v>395988</v>
      </c>
      <c r="F64" s="99">
        <f>F65+F66+F67+F68+F69+F70</f>
        <v>174768.58</v>
      </c>
      <c r="G64" s="100">
        <f t="shared" si="0"/>
        <v>0.4413481721668333</v>
      </c>
    </row>
    <row r="65" spans="1:7" ht="13.5" customHeight="1">
      <c r="A65" s="12"/>
      <c r="B65" s="16"/>
      <c r="C65" s="65" t="s">
        <v>117</v>
      </c>
      <c r="D65" s="45" t="s">
        <v>118</v>
      </c>
      <c r="E65" s="90">
        <v>351988</v>
      </c>
      <c r="F65" s="90">
        <v>167918.5</v>
      </c>
      <c r="G65" s="91">
        <f t="shared" si="0"/>
        <v>0.477057456504199</v>
      </c>
    </row>
    <row r="66" spans="1:7" ht="13.5" customHeight="1">
      <c r="A66" s="12"/>
      <c r="B66" s="16"/>
      <c r="C66" s="65" t="s">
        <v>89</v>
      </c>
      <c r="D66" s="45" t="s">
        <v>90</v>
      </c>
      <c r="E66" s="90">
        <v>25000</v>
      </c>
      <c r="F66" s="90">
        <v>4520.97</v>
      </c>
      <c r="G66" s="91">
        <f t="shared" si="0"/>
        <v>0.18083880000000002</v>
      </c>
    </row>
    <row r="67" spans="1:7" ht="15" customHeight="1">
      <c r="A67" s="12"/>
      <c r="B67" s="16"/>
      <c r="C67" s="65" t="s">
        <v>85</v>
      </c>
      <c r="D67" s="45" t="s">
        <v>86</v>
      </c>
      <c r="E67" s="90">
        <v>10000</v>
      </c>
      <c r="F67" s="90">
        <v>2329.11</v>
      </c>
      <c r="G67" s="91">
        <f t="shared" si="0"/>
        <v>0.232911</v>
      </c>
    </row>
    <row r="68" spans="1:7" ht="39" customHeight="1">
      <c r="A68" s="12"/>
      <c r="B68" s="16"/>
      <c r="C68" s="65" t="s">
        <v>127</v>
      </c>
      <c r="D68" s="114" t="s">
        <v>128</v>
      </c>
      <c r="E68" s="90">
        <v>2000</v>
      </c>
      <c r="F68" s="90">
        <v>0</v>
      </c>
      <c r="G68" s="91">
        <f t="shared" si="0"/>
        <v>0</v>
      </c>
    </row>
    <row r="69" spans="1:7" ht="12.75" customHeight="1">
      <c r="A69" s="12"/>
      <c r="B69" s="16"/>
      <c r="C69" s="65" t="s">
        <v>119</v>
      </c>
      <c r="D69" s="45" t="s">
        <v>120</v>
      </c>
      <c r="E69" s="90">
        <v>4000</v>
      </c>
      <c r="F69" s="90">
        <v>0</v>
      </c>
      <c r="G69" s="91">
        <f t="shared" si="0"/>
        <v>0</v>
      </c>
    </row>
    <row r="70" spans="1:7" ht="12" customHeight="1">
      <c r="A70" s="12"/>
      <c r="B70" s="16"/>
      <c r="C70" s="65" t="s">
        <v>121</v>
      </c>
      <c r="D70" s="45" t="s">
        <v>122</v>
      </c>
      <c r="E70" s="90">
        <v>3000</v>
      </c>
      <c r="F70" s="90">
        <v>0</v>
      </c>
      <c r="G70" s="91">
        <f t="shared" si="0"/>
        <v>0</v>
      </c>
    </row>
    <row r="71" spans="1:7" ht="24" customHeight="1">
      <c r="A71" s="51"/>
      <c r="B71" s="51">
        <v>75023</v>
      </c>
      <c r="C71" s="60"/>
      <c r="D71" s="98" t="s">
        <v>77</v>
      </c>
      <c r="E71" s="99">
        <f>E72+E73+E74+E75+E76+E77+E78+E79+E80+E81+E82+E83+E84+E85+E86+E87+E88+E89+E90+E91+E92+E93</f>
        <v>4862792.54</v>
      </c>
      <c r="F71" s="99">
        <f>F72+F73+F74+F75+F76+F77+F78+F79+F80+F81+F82+F83+F84+F85+F86+F87+F88+F89+F90+F91+F92+F93</f>
        <v>2388304.4</v>
      </c>
      <c r="G71" s="100">
        <f t="shared" si="0"/>
        <v>0.4911384518986697</v>
      </c>
    </row>
    <row r="72" spans="1:7" ht="25.5" customHeight="1" thickBot="1">
      <c r="A72" s="56"/>
      <c r="B72" s="56"/>
      <c r="C72" s="93" t="s">
        <v>148</v>
      </c>
      <c r="D72" s="121" t="s">
        <v>189</v>
      </c>
      <c r="E72" s="96">
        <v>1000</v>
      </c>
      <c r="F72" s="96">
        <v>0</v>
      </c>
      <c r="G72" s="95">
        <f>F72/E72</f>
        <v>0</v>
      </c>
    </row>
    <row r="73" spans="1:7" ht="13.5" customHeight="1">
      <c r="A73" s="51"/>
      <c r="B73" s="51"/>
      <c r="C73" s="61" t="s">
        <v>107</v>
      </c>
      <c r="D73" s="16" t="s">
        <v>108</v>
      </c>
      <c r="E73" s="74">
        <v>2627395</v>
      </c>
      <c r="F73" s="74">
        <v>1250268.66</v>
      </c>
      <c r="G73" s="75">
        <f t="shared" si="0"/>
        <v>0.4758586584811191</v>
      </c>
    </row>
    <row r="74" spans="1:7" ht="12.75" customHeight="1">
      <c r="A74" s="51"/>
      <c r="B74" s="51"/>
      <c r="C74" s="61" t="s">
        <v>109</v>
      </c>
      <c r="D74" s="16" t="s">
        <v>110</v>
      </c>
      <c r="E74" s="74">
        <v>213815</v>
      </c>
      <c r="F74" s="74">
        <v>175190.56</v>
      </c>
      <c r="G74" s="75">
        <f t="shared" si="0"/>
        <v>0.8193557982367935</v>
      </c>
    </row>
    <row r="75" spans="1:7" ht="14.25" customHeight="1">
      <c r="A75" s="51"/>
      <c r="B75" s="51"/>
      <c r="C75" s="61" t="s">
        <v>111</v>
      </c>
      <c r="D75" s="16" t="s">
        <v>112</v>
      </c>
      <c r="E75" s="74">
        <v>488405</v>
      </c>
      <c r="F75" s="74">
        <v>233975.24</v>
      </c>
      <c r="G75" s="75">
        <f t="shared" si="0"/>
        <v>0.47905987858437155</v>
      </c>
    </row>
    <row r="76" spans="1:7" ht="11.25" customHeight="1">
      <c r="A76" s="51"/>
      <c r="B76" s="51"/>
      <c r="C76" s="61" t="s">
        <v>113</v>
      </c>
      <c r="D76" s="16" t="s">
        <v>114</v>
      </c>
      <c r="E76" s="74">
        <v>69611</v>
      </c>
      <c r="F76" s="74">
        <v>39542.06</v>
      </c>
      <c r="G76" s="75">
        <f t="shared" si="0"/>
        <v>0.5680432690235738</v>
      </c>
    </row>
    <row r="77" spans="1:7" ht="12.75" customHeight="1">
      <c r="A77" s="51"/>
      <c r="B77" s="51"/>
      <c r="C77" s="61" t="s">
        <v>105</v>
      </c>
      <c r="D77" s="16" t="s">
        <v>106</v>
      </c>
      <c r="E77" s="74">
        <v>29051</v>
      </c>
      <c r="F77" s="74">
        <v>13542.24</v>
      </c>
      <c r="G77" s="75">
        <f t="shared" si="0"/>
        <v>0.4661540050256445</v>
      </c>
    </row>
    <row r="78" spans="1:7" ht="13.5" customHeight="1">
      <c r="A78" s="51"/>
      <c r="B78" s="51"/>
      <c r="C78" s="61" t="s">
        <v>89</v>
      </c>
      <c r="D78" s="16" t="s">
        <v>90</v>
      </c>
      <c r="E78" s="74">
        <v>280000</v>
      </c>
      <c r="F78" s="74">
        <v>127263.76</v>
      </c>
      <c r="G78" s="75">
        <f t="shared" si="0"/>
        <v>0.45451342857142857</v>
      </c>
    </row>
    <row r="79" spans="1:7" ht="12" customHeight="1">
      <c r="A79" s="51"/>
      <c r="B79" s="51"/>
      <c r="C79" s="61" t="s">
        <v>123</v>
      </c>
      <c r="D79" s="114" t="s">
        <v>124</v>
      </c>
      <c r="E79" s="74">
        <v>93500</v>
      </c>
      <c r="F79" s="74">
        <v>35767.73</v>
      </c>
      <c r="G79" s="75">
        <f t="shared" si="0"/>
        <v>0.38254256684491983</v>
      </c>
    </row>
    <row r="80" spans="1:7" ht="12.75" customHeight="1">
      <c r="A80" s="51"/>
      <c r="B80" s="51"/>
      <c r="C80" s="61" t="s">
        <v>95</v>
      </c>
      <c r="D80" s="114" t="s">
        <v>96</v>
      </c>
      <c r="E80" s="74">
        <v>147900</v>
      </c>
      <c r="F80" s="74">
        <v>70907.14</v>
      </c>
      <c r="G80" s="75">
        <f t="shared" si="0"/>
        <v>0.4794262339418526</v>
      </c>
    </row>
    <row r="81" spans="1:7" ht="12" customHeight="1">
      <c r="A81" s="51"/>
      <c r="B81" s="51"/>
      <c r="C81" s="61" t="s">
        <v>85</v>
      </c>
      <c r="D81" s="45" t="s">
        <v>86</v>
      </c>
      <c r="E81" s="74">
        <v>475800</v>
      </c>
      <c r="F81" s="74">
        <v>234632.12</v>
      </c>
      <c r="G81" s="75">
        <f t="shared" si="0"/>
        <v>0.4931318200924758</v>
      </c>
    </row>
    <row r="82" spans="1:7" ht="12.75" customHeight="1">
      <c r="A82" s="51"/>
      <c r="B82" s="51"/>
      <c r="C82" s="61" t="s">
        <v>125</v>
      </c>
      <c r="D82" s="114" t="s">
        <v>126</v>
      </c>
      <c r="E82" s="74">
        <v>8000</v>
      </c>
      <c r="F82" s="74">
        <v>2745</v>
      </c>
      <c r="G82" s="75">
        <f t="shared" si="0"/>
        <v>0.343125</v>
      </c>
    </row>
    <row r="83" spans="1:7" ht="37.5" customHeight="1">
      <c r="A83" s="51"/>
      <c r="B83" s="51"/>
      <c r="C83" s="61" t="s">
        <v>127</v>
      </c>
      <c r="D83" s="114" t="s">
        <v>128</v>
      </c>
      <c r="E83" s="74">
        <v>25000</v>
      </c>
      <c r="F83" s="74">
        <v>10889.61</v>
      </c>
      <c r="G83" s="75">
        <f t="shared" si="0"/>
        <v>0.43558440000000004</v>
      </c>
    </row>
    <row r="84" spans="1:7" ht="24.75" customHeight="1">
      <c r="A84" s="51"/>
      <c r="B84" s="51"/>
      <c r="C84" s="61" t="s">
        <v>129</v>
      </c>
      <c r="D84" s="114" t="s">
        <v>130</v>
      </c>
      <c r="E84" s="74">
        <v>75000</v>
      </c>
      <c r="F84" s="74">
        <v>30739.42</v>
      </c>
      <c r="G84" s="75">
        <f t="shared" si="0"/>
        <v>0.4098589333333333</v>
      </c>
    </row>
    <row r="85" spans="1:7" ht="14.25" customHeight="1">
      <c r="A85" s="51"/>
      <c r="B85" s="51"/>
      <c r="C85" s="61" t="s">
        <v>190</v>
      </c>
      <c r="D85" s="114" t="s">
        <v>191</v>
      </c>
      <c r="E85" s="74">
        <v>1000</v>
      </c>
      <c r="F85" s="74">
        <v>915</v>
      </c>
      <c r="G85" s="75">
        <f t="shared" si="0"/>
        <v>0.915</v>
      </c>
    </row>
    <row r="86" spans="1:7" ht="27" customHeight="1">
      <c r="A86" s="51"/>
      <c r="B86" s="51"/>
      <c r="C86" s="61" t="s">
        <v>160</v>
      </c>
      <c r="D86" s="114" t="s">
        <v>161</v>
      </c>
      <c r="E86" s="74">
        <v>1000</v>
      </c>
      <c r="F86" s="74">
        <v>0</v>
      </c>
      <c r="G86" s="75">
        <f t="shared" si="0"/>
        <v>0</v>
      </c>
    </row>
    <row r="87" spans="1:7" ht="12.75" customHeight="1">
      <c r="A87" s="51"/>
      <c r="B87" s="51"/>
      <c r="C87" s="61" t="s">
        <v>119</v>
      </c>
      <c r="D87" s="45" t="s">
        <v>120</v>
      </c>
      <c r="E87" s="74">
        <v>75000</v>
      </c>
      <c r="F87" s="74">
        <v>26630.6</v>
      </c>
      <c r="G87" s="75">
        <f t="shared" si="0"/>
        <v>0.35507466666666665</v>
      </c>
    </row>
    <row r="88" spans="1:7" ht="14.25" customHeight="1">
      <c r="A88" s="51"/>
      <c r="B88" s="51"/>
      <c r="C88" s="61" t="s">
        <v>91</v>
      </c>
      <c r="D88" s="114" t="s">
        <v>92</v>
      </c>
      <c r="E88" s="74">
        <v>7000</v>
      </c>
      <c r="F88" s="74">
        <v>6036.16</v>
      </c>
      <c r="G88" s="75">
        <f t="shared" si="0"/>
        <v>0.8623085714285714</v>
      </c>
    </row>
    <row r="89" spans="1:7" ht="23.25" customHeight="1">
      <c r="A89" s="51"/>
      <c r="B89" s="51"/>
      <c r="C89" s="61" t="s">
        <v>115</v>
      </c>
      <c r="D89" s="45" t="s">
        <v>116</v>
      </c>
      <c r="E89" s="74">
        <v>70715.54</v>
      </c>
      <c r="F89" s="74">
        <v>55830.54</v>
      </c>
      <c r="G89" s="75">
        <f t="shared" si="0"/>
        <v>0.789508784066416</v>
      </c>
    </row>
    <row r="90" spans="1:7" ht="22.5" customHeight="1">
      <c r="A90" s="51"/>
      <c r="B90" s="51"/>
      <c r="C90" s="61" t="s">
        <v>131</v>
      </c>
      <c r="D90" s="114" t="s">
        <v>132</v>
      </c>
      <c r="E90" s="74">
        <v>60000</v>
      </c>
      <c r="F90" s="74">
        <v>41892</v>
      </c>
      <c r="G90" s="75">
        <f t="shared" si="0"/>
        <v>0.6982</v>
      </c>
    </row>
    <row r="91" spans="1:7" ht="24.75" customHeight="1">
      <c r="A91" s="51"/>
      <c r="B91" s="51"/>
      <c r="C91" s="61" t="s">
        <v>133</v>
      </c>
      <c r="D91" s="114" t="s">
        <v>134</v>
      </c>
      <c r="E91" s="74">
        <v>20000</v>
      </c>
      <c r="F91" s="74">
        <v>3172.82</v>
      </c>
      <c r="G91" s="75">
        <f t="shared" si="0"/>
        <v>0.158641</v>
      </c>
    </row>
    <row r="92" spans="1:7" ht="24" customHeight="1">
      <c r="A92" s="51"/>
      <c r="B92" s="51"/>
      <c r="C92" s="61" t="s">
        <v>135</v>
      </c>
      <c r="D92" s="114" t="s">
        <v>136</v>
      </c>
      <c r="E92" s="74">
        <v>23600</v>
      </c>
      <c r="F92" s="74">
        <v>20413.74</v>
      </c>
      <c r="G92" s="75">
        <f t="shared" si="0"/>
        <v>0.8649889830508475</v>
      </c>
    </row>
    <row r="93" spans="1:7" ht="25.5" customHeight="1" thickBot="1">
      <c r="A93" s="51"/>
      <c r="B93" s="56"/>
      <c r="C93" s="93" t="s">
        <v>137</v>
      </c>
      <c r="D93" s="121" t="s">
        <v>138</v>
      </c>
      <c r="E93" s="96">
        <v>70000</v>
      </c>
      <c r="F93" s="96">
        <v>7950</v>
      </c>
      <c r="G93" s="95">
        <f t="shared" si="0"/>
        <v>0.11357142857142857</v>
      </c>
    </row>
    <row r="94" spans="1:7" ht="51.75" customHeight="1">
      <c r="A94" s="19">
        <v>751</v>
      </c>
      <c r="B94" s="18"/>
      <c r="C94" s="67"/>
      <c r="D94" s="26" t="s">
        <v>28</v>
      </c>
      <c r="E94" s="32">
        <f>E95</f>
        <v>4506</v>
      </c>
      <c r="F94" s="32">
        <f>F95</f>
        <v>2250</v>
      </c>
      <c r="G94" s="42">
        <f t="shared" si="0"/>
        <v>0.4993342210386152</v>
      </c>
    </row>
    <row r="95" spans="1:7" ht="37.5" customHeight="1">
      <c r="A95" s="72"/>
      <c r="B95" s="51">
        <v>75101</v>
      </c>
      <c r="C95" s="60"/>
      <c r="D95" s="98" t="s">
        <v>78</v>
      </c>
      <c r="E95" s="99">
        <f>E96</f>
        <v>4506</v>
      </c>
      <c r="F95" s="99">
        <f>F96</f>
        <v>2250</v>
      </c>
      <c r="G95" s="100">
        <f t="shared" si="0"/>
        <v>0.4993342210386152</v>
      </c>
    </row>
    <row r="96" spans="1:7" ht="12.75" customHeight="1" thickBot="1">
      <c r="A96" s="17"/>
      <c r="B96" s="15"/>
      <c r="C96" s="66" t="s">
        <v>105</v>
      </c>
      <c r="D96" s="27" t="s">
        <v>106</v>
      </c>
      <c r="E96" s="101">
        <v>4506</v>
      </c>
      <c r="F96" s="101">
        <v>2250</v>
      </c>
      <c r="G96" s="102">
        <f t="shared" si="0"/>
        <v>0.4993342210386152</v>
      </c>
    </row>
    <row r="97" spans="1:7" ht="24" customHeight="1">
      <c r="A97" s="14">
        <v>754</v>
      </c>
      <c r="B97" s="12"/>
      <c r="C97" s="64"/>
      <c r="D97" s="26" t="s">
        <v>29</v>
      </c>
      <c r="E97" s="32">
        <f>E98+E100+E102+E105+E116+E118</f>
        <v>612427.49</v>
      </c>
      <c r="F97" s="32">
        <f>F98+F100+F102+F105+F116+F118</f>
        <v>336909.89</v>
      </c>
      <c r="G97" s="42">
        <f t="shared" si="0"/>
        <v>0.5501220887390277</v>
      </c>
    </row>
    <row r="98" spans="1:7" ht="12.75">
      <c r="A98" s="51"/>
      <c r="B98" s="52" t="s">
        <v>71</v>
      </c>
      <c r="C98" s="60"/>
      <c r="D98" s="98" t="s">
        <v>72</v>
      </c>
      <c r="E98" s="99">
        <f>E99</f>
        <v>80000</v>
      </c>
      <c r="F98" s="99">
        <f>F99</f>
        <v>74000</v>
      </c>
      <c r="G98" s="100">
        <f t="shared" si="0"/>
        <v>0.925</v>
      </c>
    </row>
    <row r="99" spans="1:7" ht="39" customHeight="1">
      <c r="A99" s="14"/>
      <c r="B99" s="35"/>
      <c r="C99" s="64" t="s">
        <v>139</v>
      </c>
      <c r="D99" s="114" t="s">
        <v>140</v>
      </c>
      <c r="E99" s="74">
        <v>80000</v>
      </c>
      <c r="F99" s="74">
        <v>74000</v>
      </c>
      <c r="G99" s="75">
        <f t="shared" si="0"/>
        <v>0.925</v>
      </c>
    </row>
    <row r="100" spans="1:7" ht="24" customHeight="1">
      <c r="A100" s="14"/>
      <c r="B100" s="51">
        <v>75411</v>
      </c>
      <c r="C100" s="60"/>
      <c r="D100" s="98" t="s">
        <v>141</v>
      </c>
      <c r="E100" s="99">
        <f>E101</f>
        <v>40000</v>
      </c>
      <c r="F100" s="99">
        <f>F101</f>
        <v>40000</v>
      </c>
      <c r="G100" s="100">
        <f t="shared" si="0"/>
        <v>1</v>
      </c>
    </row>
    <row r="101" spans="1:7" ht="63" customHeight="1">
      <c r="A101" s="14"/>
      <c r="B101" s="12"/>
      <c r="C101" s="64" t="s">
        <v>97</v>
      </c>
      <c r="D101" s="45" t="s">
        <v>98</v>
      </c>
      <c r="E101" s="90">
        <v>40000</v>
      </c>
      <c r="F101" s="90">
        <v>40000</v>
      </c>
      <c r="G101" s="75">
        <f>F101/E101</f>
        <v>1</v>
      </c>
    </row>
    <row r="102" spans="1:7" ht="12.75" customHeight="1">
      <c r="A102" s="12"/>
      <c r="B102" s="51">
        <v>75414</v>
      </c>
      <c r="C102" s="60"/>
      <c r="D102" s="51" t="s">
        <v>30</v>
      </c>
      <c r="E102" s="99">
        <f>E103+E104</f>
        <v>25000</v>
      </c>
      <c r="F102" s="99">
        <f>F103+F104</f>
        <v>7550</v>
      </c>
      <c r="G102" s="100">
        <f t="shared" si="0"/>
        <v>0.302</v>
      </c>
    </row>
    <row r="103" spans="1:7" ht="12.75" customHeight="1">
      <c r="A103" s="12"/>
      <c r="B103" s="51"/>
      <c r="C103" s="61" t="s">
        <v>89</v>
      </c>
      <c r="D103" s="16" t="s">
        <v>90</v>
      </c>
      <c r="E103" s="74">
        <v>2000</v>
      </c>
      <c r="F103" s="74">
        <v>0</v>
      </c>
      <c r="G103" s="75">
        <f>F103/E103</f>
        <v>0</v>
      </c>
    </row>
    <row r="104" spans="1:7" ht="12" customHeight="1">
      <c r="A104" s="12"/>
      <c r="B104" s="16"/>
      <c r="C104" s="65" t="s">
        <v>85</v>
      </c>
      <c r="D104" s="45" t="s">
        <v>86</v>
      </c>
      <c r="E104" s="90">
        <v>23000</v>
      </c>
      <c r="F104" s="90">
        <v>7550</v>
      </c>
      <c r="G104" s="91">
        <f t="shared" si="0"/>
        <v>0.3282608695652174</v>
      </c>
    </row>
    <row r="105" spans="1:7" ht="12.75">
      <c r="A105" s="51"/>
      <c r="B105" s="51">
        <v>75416</v>
      </c>
      <c r="C105" s="60"/>
      <c r="D105" s="51" t="s">
        <v>31</v>
      </c>
      <c r="E105" s="99">
        <f>E106+E107+E108+E109+E110+E111+E112+E113+E114+E115</f>
        <v>407427.49</v>
      </c>
      <c r="F105" s="99">
        <f>F106+F107+F108+F109+F110+F111+F112+F113+F114+F115</f>
        <v>207359.88999999998</v>
      </c>
      <c r="G105" s="100">
        <f t="shared" si="0"/>
        <v>0.5089491874983694</v>
      </c>
    </row>
    <row r="106" spans="1:7" ht="12.75">
      <c r="A106" s="51"/>
      <c r="B106" s="51"/>
      <c r="C106" s="61" t="s">
        <v>107</v>
      </c>
      <c r="D106" s="16" t="s">
        <v>108</v>
      </c>
      <c r="E106" s="74">
        <v>264472</v>
      </c>
      <c r="F106" s="74">
        <v>140828.85</v>
      </c>
      <c r="G106" s="75">
        <f t="shared" si="0"/>
        <v>0.5324905850146707</v>
      </c>
    </row>
    <row r="107" spans="1:7" ht="13.5" thickBot="1">
      <c r="A107" s="56"/>
      <c r="B107" s="56"/>
      <c r="C107" s="93" t="s">
        <v>109</v>
      </c>
      <c r="D107" s="15" t="s">
        <v>110</v>
      </c>
      <c r="E107" s="96">
        <v>22444</v>
      </c>
      <c r="F107" s="96">
        <v>14554.41</v>
      </c>
      <c r="G107" s="95">
        <f t="shared" si="0"/>
        <v>0.6484766530030297</v>
      </c>
    </row>
    <row r="108" spans="1:7" ht="12.75">
      <c r="A108" s="51"/>
      <c r="B108" s="51"/>
      <c r="C108" s="61" t="s">
        <v>111</v>
      </c>
      <c r="D108" s="16" t="s">
        <v>112</v>
      </c>
      <c r="E108" s="74">
        <v>49322</v>
      </c>
      <c r="F108" s="74">
        <v>26873.11</v>
      </c>
      <c r="G108" s="75">
        <f t="shared" si="0"/>
        <v>0.5448503710311828</v>
      </c>
    </row>
    <row r="109" spans="1:7" ht="12.75">
      <c r="A109" s="51"/>
      <c r="B109" s="51"/>
      <c r="C109" s="61" t="s">
        <v>113</v>
      </c>
      <c r="D109" s="16" t="s">
        <v>114</v>
      </c>
      <c r="E109" s="74">
        <v>7030</v>
      </c>
      <c r="F109" s="74">
        <v>4254.42</v>
      </c>
      <c r="G109" s="75">
        <f t="shared" si="0"/>
        <v>0.6051806543385491</v>
      </c>
    </row>
    <row r="110" spans="1:7" ht="12.75">
      <c r="A110" s="51"/>
      <c r="B110" s="51"/>
      <c r="C110" s="61" t="s">
        <v>89</v>
      </c>
      <c r="D110" s="16" t="s">
        <v>90</v>
      </c>
      <c r="E110" s="74">
        <v>35000</v>
      </c>
      <c r="F110" s="74">
        <v>11181.03</v>
      </c>
      <c r="G110" s="75">
        <f t="shared" si="0"/>
        <v>0.319458</v>
      </c>
    </row>
    <row r="111" spans="1:7" ht="12.75">
      <c r="A111" s="51"/>
      <c r="B111" s="51"/>
      <c r="C111" s="61" t="s">
        <v>85</v>
      </c>
      <c r="D111" s="45" t="s">
        <v>86</v>
      </c>
      <c r="E111" s="74">
        <v>10000</v>
      </c>
      <c r="F111" s="74">
        <v>1261.08</v>
      </c>
      <c r="G111" s="75">
        <f t="shared" si="0"/>
        <v>0.126108</v>
      </c>
    </row>
    <row r="112" spans="1:7" ht="12.75">
      <c r="A112" s="51"/>
      <c r="B112" s="51"/>
      <c r="C112" s="61" t="s">
        <v>91</v>
      </c>
      <c r="D112" s="114" t="s">
        <v>92</v>
      </c>
      <c r="E112" s="74">
        <v>4000</v>
      </c>
      <c r="F112" s="74">
        <v>2058</v>
      </c>
      <c r="G112" s="75">
        <f t="shared" si="0"/>
        <v>0.5145</v>
      </c>
    </row>
    <row r="113" spans="1:7" ht="25.5">
      <c r="A113" s="51"/>
      <c r="B113" s="51"/>
      <c r="C113" s="61" t="s">
        <v>115</v>
      </c>
      <c r="D113" s="45" t="s">
        <v>116</v>
      </c>
      <c r="E113" s="74">
        <v>8159.49</v>
      </c>
      <c r="F113" s="74">
        <v>6348.99</v>
      </c>
      <c r="G113" s="75">
        <f t="shared" si="0"/>
        <v>0.7781111319457465</v>
      </c>
    </row>
    <row r="114" spans="1:7" ht="26.25" customHeight="1">
      <c r="A114" s="51"/>
      <c r="B114" s="51"/>
      <c r="C114" s="61" t="s">
        <v>131</v>
      </c>
      <c r="D114" s="114" t="s">
        <v>132</v>
      </c>
      <c r="E114" s="74">
        <v>3000</v>
      </c>
      <c r="F114" s="74">
        <v>0</v>
      </c>
      <c r="G114" s="75">
        <f t="shared" si="0"/>
        <v>0</v>
      </c>
    </row>
    <row r="115" spans="1:7" ht="25.5">
      <c r="A115" s="12"/>
      <c r="B115" s="16"/>
      <c r="C115" s="61" t="s">
        <v>137</v>
      </c>
      <c r="D115" s="114" t="s">
        <v>138</v>
      </c>
      <c r="E115" s="74">
        <v>4000</v>
      </c>
      <c r="F115" s="74">
        <v>0</v>
      </c>
      <c r="G115" s="75">
        <f t="shared" si="0"/>
        <v>0</v>
      </c>
    </row>
    <row r="116" spans="1:7" ht="12.75">
      <c r="A116" s="12"/>
      <c r="B116" s="51">
        <v>75421</v>
      </c>
      <c r="C116" s="60"/>
      <c r="D116" s="98" t="s">
        <v>192</v>
      </c>
      <c r="E116" s="99">
        <v>2000</v>
      </c>
      <c r="F116" s="99">
        <v>0</v>
      </c>
      <c r="G116" s="100">
        <f t="shared" si="0"/>
        <v>0</v>
      </c>
    </row>
    <row r="117" spans="1:7" ht="12.75">
      <c r="A117" s="12"/>
      <c r="B117" s="16"/>
      <c r="C117" s="61" t="s">
        <v>89</v>
      </c>
      <c r="D117" s="16" t="s">
        <v>90</v>
      </c>
      <c r="E117" s="74">
        <v>2000</v>
      </c>
      <c r="F117" s="74">
        <v>0</v>
      </c>
      <c r="G117" s="75">
        <v>0</v>
      </c>
    </row>
    <row r="118" spans="1:7" ht="12.75">
      <c r="A118" s="51"/>
      <c r="B118" s="54">
        <v>75495</v>
      </c>
      <c r="C118" s="77"/>
      <c r="D118" s="51" t="s">
        <v>8</v>
      </c>
      <c r="E118" s="99">
        <f>E119+E120</f>
        <v>58000</v>
      </c>
      <c r="F118" s="99">
        <f>F119</f>
        <v>8000</v>
      </c>
      <c r="G118" s="100">
        <f t="shared" si="0"/>
        <v>0.13793103448275862</v>
      </c>
    </row>
    <row r="119" spans="1:7" ht="51.75" customHeight="1">
      <c r="A119" s="51"/>
      <c r="B119" s="54"/>
      <c r="C119" s="61" t="s">
        <v>168</v>
      </c>
      <c r="D119" s="114" t="s">
        <v>169</v>
      </c>
      <c r="E119" s="74">
        <v>8000</v>
      </c>
      <c r="F119" s="74">
        <v>8000</v>
      </c>
      <c r="G119" s="75">
        <f t="shared" si="0"/>
        <v>1</v>
      </c>
    </row>
    <row r="120" spans="1:8" ht="26.25" thickBot="1">
      <c r="A120" s="56"/>
      <c r="B120" s="129"/>
      <c r="C120" s="93" t="s">
        <v>99</v>
      </c>
      <c r="D120" s="121" t="s">
        <v>100</v>
      </c>
      <c r="E120" s="96">
        <v>50000</v>
      </c>
      <c r="F120" s="96">
        <v>0</v>
      </c>
      <c r="G120" s="95">
        <f t="shared" si="0"/>
        <v>0</v>
      </c>
      <c r="H120" s="150"/>
    </row>
    <row r="121" spans="1:7" ht="15.75" customHeight="1">
      <c r="A121" s="14">
        <v>757</v>
      </c>
      <c r="B121" s="14"/>
      <c r="C121" s="148"/>
      <c r="D121" s="26" t="s">
        <v>32</v>
      </c>
      <c r="E121" s="32">
        <f>E123</f>
        <v>875936</v>
      </c>
      <c r="F121" s="32">
        <f>F123</f>
        <v>490861.56</v>
      </c>
      <c r="G121" s="42">
        <f t="shared" si="0"/>
        <v>0.5603851879589377</v>
      </c>
    </row>
    <row r="122" spans="1:7" ht="39" customHeight="1">
      <c r="A122" s="51"/>
      <c r="B122" s="51">
        <v>75702</v>
      </c>
      <c r="C122" s="60"/>
      <c r="D122" s="98" t="s">
        <v>33</v>
      </c>
      <c r="E122" s="99">
        <f>E123</f>
        <v>875936</v>
      </c>
      <c r="F122" s="99">
        <f>F123</f>
        <v>490861.56</v>
      </c>
      <c r="G122" s="100">
        <f t="shared" si="0"/>
        <v>0.5603851879589377</v>
      </c>
    </row>
    <row r="123" spans="1:7" ht="37.5" customHeight="1" thickBot="1">
      <c r="A123" s="51"/>
      <c r="B123" s="51"/>
      <c r="C123" s="61" t="s">
        <v>142</v>
      </c>
      <c r="D123" s="114" t="s">
        <v>143</v>
      </c>
      <c r="E123" s="74">
        <v>875936</v>
      </c>
      <c r="F123" s="74">
        <v>490861.56</v>
      </c>
      <c r="G123" s="75">
        <f>F123/E123</f>
        <v>0.5603851879589377</v>
      </c>
    </row>
    <row r="124" spans="1:7" ht="12.75" customHeight="1">
      <c r="A124" s="19">
        <v>758</v>
      </c>
      <c r="B124" s="19"/>
      <c r="C124" s="68"/>
      <c r="D124" s="19" t="s">
        <v>34</v>
      </c>
      <c r="E124" s="103">
        <v>404000</v>
      </c>
      <c r="F124" s="103">
        <f>F125</f>
        <v>0</v>
      </c>
      <c r="G124" s="105">
        <f t="shared" si="0"/>
        <v>0</v>
      </c>
    </row>
    <row r="125" spans="1:7" ht="12.75" customHeight="1">
      <c r="A125" s="14"/>
      <c r="B125" s="51">
        <v>75818</v>
      </c>
      <c r="C125" s="60"/>
      <c r="D125" s="51" t="s">
        <v>35</v>
      </c>
      <c r="E125" s="99">
        <v>404000</v>
      </c>
      <c r="F125" s="99">
        <v>0</v>
      </c>
      <c r="G125" s="100">
        <f>F125/E125</f>
        <v>0</v>
      </c>
    </row>
    <row r="126" spans="1:7" ht="13.5" customHeight="1" thickBot="1">
      <c r="A126" s="13"/>
      <c r="B126" s="6"/>
      <c r="C126" s="63" t="s">
        <v>144</v>
      </c>
      <c r="D126" s="13" t="s">
        <v>145</v>
      </c>
      <c r="E126" s="30">
        <v>404000</v>
      </c>
      <c r="F126" s="30">
        <v>0</v>
      </c>
      <c r="G126" s="39">
        <f>F126/E126:E127</f>
        <v>0</v>
      </c>
    </row>
    <row r="127" spans="1:7" ht="0.75" customHeight="1" thickBot="1">
      <c r="A127" s="12"/>
      <c r="B127" s="43"/>
      <c r="C127" s="143"/>
      <c r="D127" s="122"/>
      <c r="E127" s="106"/>
      <c r="F127" s="106"/>
      <c r="G127" s="107"/>
    </row>
    <row r="128" spans="1:7" ht="12.75" customHeight="1">
      <c r="A128" s="14">
        <v>801</v>
      </c>
      <c r="B128" s="19"/>
      <c r="C128" s="68"/>
      <c r="D128" s="19" t="s">
        <v>36</v>
      </c>
      <c r="E128" s="103">
        <f>E129+E154+E176+E201+E226+E228+E247+E249</f>
        <v>27213831.810000002</v>
      </c>
      <c r="F128" s="108">
        <f>F129+F154+F176+F201+F226+F228+F247+F249</f>
        <v>12824790.300000003</v>
      </c>
      <c r="G128" s="105">
        <f aca="true" t="shared" si="2" ref="G128:G175">F128/E128</f>
        <v>0.47125999710512656</v>
      </c>
    </row>
    <row r="129" spans="1:7" ht="12.75" customHeight="1">
      <c r="A129" s="12"/>
      <c r="B129" s="116">
        <v>80101</v>
      </c>
      <c r="C129" s="77"/>
      <c r="D129" s="51" t="s">
        <v>37</v>
      </c>
      <c r="E129" s="99">
        <f>E130+E131+E132+E133+E134+E135+E136+E137+E138+E139+E140+E141+E142+E143+E144+E145+E146+E147+E148+E149+E150+E151+E152+E153</f>
        <v>12867909.129999999</v>
      </c>
      <c r="F129" s="117">
        <f>F130+F131+F132+F133+F134+F135+F136+F137+F138+F139+F140+F141+F142+F143+F144+F145+F146+F147+F148+F149+F150+F151+F152+F153</f>
        <v>6087729.520000001</v>
      </c>
      <c r="G129" s="100">
        <f t="shared" si="2"/>
        <v>0.4730939159188795</v>
      </c>
    </row>
    <row r="130" spans="1:7" ht="25.5" customHeight="1">
      <c r="A130" s="12"/>
      <c r="B130" s="115"/>
      <c r="C130" s="65" t="s">
        <v>146</v>
      </c>
      <c r="D130" s="45" t="s">
        <v>147</v>
      </c>
      <c r="E130" s="90">
        <v>391307</v>
      </c>
      <c r="F130" s="109">
        <v>167076</v>
      </c>
      <c r="G130" s="91">
        <f t="shared" si="2"/>
        <v>0.42696910609828087</v>
      </c>
    </row>
    <row r="131" spans="1:7" ht="25.5" customHeight="1">
      <c r="A131" s="12"/>
      <c r="B131" s="115"/>
      <c r="C131" s="65" t="s">
        <v>148</v>
      </c>
      <c r="D131" s="45" t="s">
        <v>149</v>
      </c>
      <c r="E131" s="90">
        <v>16388</v>
      </c>
      <c r="F131" s="109">
        <v>0</v>
      </c>
      <c r="G131" s="91">
        <f t="shared" si="2"/>
        <v>0</v>
      </c>
    </row>
    <row r="132" spans="1:7" ht="11.25" customHeight="1">
      <c r="A132" s="12"/>
      <c r="B132" s="115"/>
      <c r="C132" s="144" t="s">
        <v>117</v>
      </c>
      <c r="D132" s="16" t="s">
        <v>118</v>
      </c>
      <c r="E132" s="90">
        <v>600</v>
      </c>
      <c r="F132" s="109">
        <v>300</v>
      </c>
      <c r="G132" s="91">
        <f t="shared" si="2"/>
        <v>0.5</v>
      </c>
    </row>
    <row r="133" spans="1:7" ht="15" customHeight="1">
      <c r="A133" s="12"/>
      <c r="B133" s="115"/>
      <c r="C133" s="144" t="s">
        <v>107</v>
      </c>
      <c r="D133" s="16" t="s">
        <v>108</v>
      </c>
      <c r="E133" s="90">
        <v>6911209</v>
      </c>
      <c r="F133" s="109">
        <v>3269403.45</v>
      </c>
      <c r="G133" s="91">
        <f t="shared" si="2"/>
        <v>0.4730581074888634</v>
      </c>
    </row>
    <row r="134" spans="1:7" ht="15" customHeight="1">
      <c r="A134" s="12"/>
      <c r="B134" s="115"/>
      <c r="C134" s="144" t="s">
        <v>109</v>
      </c>
      <c r="D134" s="16" t="s">
        <v>110</v>
      </c>
      <c r="E134" s="90">
        <v>495978</v>
      </c>
      <c r="F134" s="109">
        <v>472609.85</v>
      </c>
      <c r="G134" s="91">
        <f t="shared" si="2"/>
        <v>0.9528847045635088</v>
      </c>
    </row>
    <row r="135" spans="1:7" ht="15" customHeight="1">
      <c r="A135" s="12"/>
      <c r="B135" s="115"/>
      <c r="C135" s="144" t="s">
        <v>111</v>
      </c>
      <c r="D135" s="16" t="s">
        <v>112</v>
      </c>
      <c r="E135" s="90">
        <v>1130815</v>
      </c>
      <c r="F135" s="109">
        <v>559511.55</v>
      </c>
      <c r="G135" s="91">
        <f t="shared" si="2"/>
        <v>0.4947861055964062</v>
      </c>
    </row>
    <row r="136" spans="1:7" ht="15" customHeight="1">
      <c r="A136" s="12"/>
      <c r="B136" s="115"/>
      <c r="C136" s="144" t="s">
        <v>113</v>
      </c>
      <c r="D136" s="16" t="s">
        <v>114</v>
      </c>
      <c r="E136" s="90">
        <v>179420.84</v>
      </c>
      <c r="F136" s="109">
        <v>87911.18</v>
      </c>
      <c r="G136" s="91">
        <f t="shared" si="2"/>
        <v>0.48997195643493807</v>
      </c>
    </row>
    <row r="137" spans="1:7" ht="15" customHeight="1">
      <c r="A137" s="12"/>
      <c r="B137" s="115"/>
      <c r="C137" s="144" t="s">
        <v>105</v>
      </c>
      <c r="D137" s="16" t="s">
        <v>106</v>
      </c>
      <c r="E137" s="90">
        <v>10196</v>
      </c>
      <c r="F137" s="109">
        <v>2860.5</v>
      </c>
      <c r="G137" s="91">
        <f t="shared" si="2"/>
        <v>0.28055119654766575</v>
      </c>
    </row>
    <row r="138" spans="1:7" ht="15" customHeight="1">
      <c r="A138" s="12"/>
      <c r="B138" s="115"/>
      <c r="C138" s="144" t="s">
        <v>89</v>
      </c>
      <c r="D138" s="16" t="s">
        <v>90</v>
      </c>
      <c r="E138" s="90">
        <v>194764</v>
      </c>
      <c r="F138" s="109">
        <v>138041.78</v>
      </c>
      <c r="G138" s="91">
        <f t="shared" si="2"/>
        <v>0.7087643507013617</v>
      </c>
    </row>
    <row r="139" spans="1:7" ht="23.25" customHeight="1">
      <c r="A139" s="12"/>
      <c r="B139" s="115"/>
      <c r="C139" s="65" t="s">
        <v>150</v>
      </c>
      <c r="D139" s="45" t="s">
        <v>151</v>
      </c>
      <c r="E139" s="90">
        <v>20038</v>
      </c>
      <c r="F139" s="109">
        <v>11264.65</v>
      </c>
      <c r="G139" s="91">
        <f t="shared" si="2"/>
        <v>0.5621643876634395</v>
      </c>
    </row>
    <row r="140" spans="1:7" ht="15" customHeight="1">
      <c r="A140" s="12"/>
      <c r="B140" s="115"/>
      <c r="C140" s="65" t="s">
        <v>123</v>
      </c>
      <c r="D140" s="114" t="s">
        <v>124</v>
      </c>
      <c r="E140" s="90">
        <v>550349</v>
      </c>
      <c r="F140" s="109">
        <v>286051.65</v>
      </c>
      <c r="G140" s="91">
        <f t="shared" si="2"/>
        <v>0.5197640951468977</v>
      </c>
    </row>
    <row r="141" spans="1:7" ht="15" customHeight="1">
      <c r="A141" s="12"/>
      <c r="B141" s="115"/>
      <c r="C141" s="65" t="s">
        <v>95</v>
      </c>
      <c r="D141" s="114" t="s">
        <v>96</v>
      </c>
      <c r="E141" s="90">
        <v>278325.29</v>
      </c>
      <c r="F141" s="109">
        <v>99148.24</v>
      </c>
      <c r="G141" s="91">
        <f t="shared" si="2"/>
        <v>0.35623151600776204</v>
      </c>
    </row>
    <row r="142" spans="1:7" ht="12.75" customHeight="1">
      <c r="A142" s="12"/>
      <c r="B142" s="115"/>
      <c r="C142" s="65" t="s">
        <v>152</v>
      </c>
      <c r="D142" s="16" t="s">
        <v>153</v>
      </c>
      <c r="E142" s="90">
        <v>12571</v>
      </c>
      <c r="F142" s="109">
        <v>3050</v>
      </c>
      <c r="G142" s="91">
        <f t="shared" si="2"/>
        <v>0.24262190756503063</v>
      </c>
    </row>
    <row r="143" spans="1:7" ht="13.5" customHeight="1">
      <c r="A143" s="12"/>
      <c r="B143" s="115"/>
      <c r="C143" s="65" t="s">
        <v>85</v>
      </c>
      <c r="D143" s="45" t="s">
        <v>86</v>
      </c>
      <c r="E143" s="90">
        <v>241300</v>
      </c>
      <c r="F143" s="109">
        <v>106923.27</v>
      </c>
      <c r="G143" s="91">
        <f t="shared" si="2"/>
        <v>0.4431134272689598</v>
      </c>
    </row>
    <row r="144" spans="1:7" ht="12" customHeight="1">
      <c r="A144" s="12"/>
      <c r="B144" s="115"/>
      <c r="C144" s="65" t="s">
        <v>125</v>
      </c>
      <c r="D144" s="114" t="s">
        <v>126</v>
      </c>
      <c r="E144" s="90">
        <v>5621</v>
      </c>
      <c r="F144" s="109">
        <v>1579.59</v>
      </c>
      <c r="G144" s="91">
        <f t="shared" si="2"/>
        <v>0.2810158334815869</v>
      </c>
    </row>
    <row r="145" spans="1:7" ht="24.75" customHeight="1">
      <c r="A145" s="12"/>
      <c r="B145" s="115"/>
      <c r="C145" s="65" t="s">
        <v>127</v>
      </c>
      <c r="D145" s="114" t="s">
        <v>128</v>
      </c>
      <c r="E145" s="90">
        <v>14930</v>
      </c>
      <c r="F145" s="109">
        <v>6056.13</v>
      </c>
      <c r="G145" s="91">
        <f t="shared" si="2"/>
        <v>0.40563496316141995</v>
      </c>
    </row>
    <row r="146" spans="1:7" ht="26.25" customHeight="1" thickBot="1">
      <c r="A146" s="13"/>
      <c r="B146" s="152"/>
      <c r="C146" s="66" t="s">
        <v>129</v>
      </c>
      <c r="D146" s="121" t="s">
        <v>130</v>
      </c>
      <c r="E146" s="101">
        <v>18103</v>
      </c>
      <c r="F146" s="153">
        <v>5847.59</v>
      </c>
      <c r="G146" s="102">
        <f t="shared" si="2"/>
        <v>0.32301773186764626</v>
      </c>
    </row>
    <row r="147" spans="1:7" ht="13.5" customHeight="1">
      <c r="A147" s="12"/>
      <c r="B147" s="115"/>
      <c r="C147" s="65" t="s">
        <v>119</v>
      </c>
      <c r="D147" s="45" t="s">
        <v>120</v>
      </c>
      <c r="E147" s="90">
        <v>7986</v>
      </c>
      <c r="F147" s="109">
        <v>3474.99</v>
      </c>
      <c r="G147" s="91">
        <f t="shared" si="2"/>
        <v>0.43513523666416226</v>
      </c>
    </row>
    <row r="148" spans="1:7" ht="12.75" customHeight="1">
      <c r="A148" s="12"/>
      <c r="B148" s="115"/>
      <c r="C148" s="65" t="s">
        <v>91</v>
      </c>
      <c r="D148" s="114" t="s">
        <v>92</v>
      </c>
      <c r="E148" s="90">
        <v>20651</v>
      </c>
      <c r="F148" s="109">
        <v>9474.98</v>
      </c>
      <c r="G148" s="91">
        <f t="shared" si="2"/>
        <v>0.45881458525010893</v>
      </c>
    </row>
    <row r="149" spans="1:7" ht="24.75" customHeight="1">
      <c r="A149" s="12"/>
      <c r="B149" s="115"/>
      <c r="C149" s="65" t="s">
        <v>115</v>
      </c>
      <c r="D149" s="45" t="s">
        <v>116</v>
      </c>
      <c r="E149" s="90">
        <v>413817</v>
      </c>
      <c r="F149" s="109">
        <v>310364</v>
      </c>
      <c r="G149" s="91">
        <f t="shared" si="2"/>
        <v>0.7500030206588902</v>
      </c>
    </row>
    <row r="150" spans="1:7" ht="24" customHeight="1">
      <c r="A150" s="12"/>
      <c r="B150" s="115"/>
      <c r="C150" s="65" t="s">
        <v>131</v>
      </c>
      <c r="D150" s="114" t="s">
        <v>132</v>
      </c>
      <c r="E150" s="90">
        <v>6486</v>
      </c>
      <c r="F150" s="109">
        <v>5239</v>
      </c>
      <c r="G150" s="91">
        <f t="shared" si="2"/>
        <v>0.8077397471477027</v>
      </c>
    </row>
    <row r="151" spans="1:7" ht="24" customHeight="1">
      <c r="A151" s="12"/>
      <c r="B151" s="115"/>
      <c r="C151" s="65" t="s">
        <v>133</v>
      </c>
      <c r="D151" s="114" t="s">
        <v>134</v>
      </c>
      <c r="E151" s="90">
        <v>5878</v>
      </c>
      <c r="F151" s="109">
        <v>2834.09</v>
      </c>
      <c r="G151" s="91">
        <f t="shared" si="2"/>
        <v>0.4821520925484859</v>
      </c>
    </row>
    <row r="152" spans="1:7" ht="24.75" customHeight="1">
      <c r="A152" s="12"/>
      <c r="B152" s="115"/>
      <c r="C152" s="65" t="s">
        <v>135</v>
      </c>
      <c r="D152" s="114" t="s">
        <v>136</v>
      </c>
      <c r="E152" s="90">
        <v>31410</v>
      </c>
      <c r="F152" s="109">
        <v>14254.53</v>
      </c>
      <c r="G152" s="91">
        <f t="shared" si="2"/>
        <v>0.45382139446036296</v>
      </c>
    </row>
    <row r="153" spans="1:7" ht="25.5" customHeight="1">
      <c r="A153" s="12"/>
      <c r="B153" s="115"/>
      <c r="C153" s="65" t="s">
        <v>99</v>
      </c>
      <c r="D153" s="114" t="s">
        <v>100</v>
      </c>
      <c r="E153" s="90">
        <v>1909766</v>
      </c>
      <c r="F153" s="109">
        <v>524452.5</v>
      </c>
      <c r="G153" s="91">
        <f t="shared" si="2"/>
        <v>0.274616104800274</v>
      </c>
    </row>
    <row r="154" spans="1:7" s="118" customFormat="1" ht="24.75" customHeight="1">
      <c r="A154" s="51"/>
      <c r="B154" s="51">
        <v>80103</v>
      </c>
      <c r="C154" s="60"/>
      <c r="D154" s="98" t="s">
        <v>66</v>
      </c>
      <c r="E154" s="99">
        <f>E155+E156+E157+E158+E159+E160+E161+E162+E163+E164+E165+E166+E167+E168+E169+E170+E171+E172+E173+E174+E175</f>
        <v>1459917</v>
      </c>
      <c r="F154" s="117">
        <f>F155+F156+F157+F158+F159+F160+F161+F162+F163+F164+F165+F166+F167+F168+F169+F170+F171+F172+F173+F174+F175</f>
        <v>676443.0399999999</v>
      </c>
      <c r="G154" s="100">
        <f t="shared" si="2"/>
        <v>0.46334349144506154</v>
      </c>
    </row>
    <row r="155" spans="1:7" s="118" customFormat="1" ht="24.75" customHeight="1">
      <c r="A155" s="51"/>
      <c r="B155" s="51"/>
      <c r="C155" s="61" t="s">
        <v>148</v>
      </c>
      <c r="D155" s="45" t="s">
        <v>149</v>
      </c>
      <c r="E155" s="74">
        <v>1557</v>
      </c>
      <c r="F155" s="123">
        <v>0</v>
      </c>
      <c r="G155" s="75">
        <f t="shared" si="2"/>
        <v>0</v>
      </c>
    </row>
    <row r="156" spans="1:7" s="118" customFormat="1" ht="13.5" customHeight="1">
      <c r="A156" s="51"/>
      <c r="B156" s="51"/>
      <c r="C156" s="61" t="s">
        <v>107</v>
      </c>
      <c r="D156" s="16" t="s">
        <v>108</v>
      </c>
      <c r="E156" s="74">
        <v>908221</v>
      </c>
      <c r="F156" s="123">
        <v>424820.71</v>
      </c>
      <c r="G156" s="75">
        <f t="shared" si="2"/>
        <v>0.467750371330326</v>
      </c>
    </row>
    <row r="157" spans="1:7" s="118" customFormat="1" ht="12.75" customHeight="1">
      <c r="A157" s="51"/>
      <c r="B157" s="51"/>
      <c r="C157" s="61" t="s">
        <v>109</v>
      </c>
      <c r="D157" s="16" t="s">
        <v>110</v>
      </c>
      <c r="E157" s="74">
        <v>60281</v>
      </c>
      <c r="F157" s="123">
        <v>55823.38</v>
      </c>
      <c r="G157" s="75">
        <f t="shared" si="2"/>
        <v>0.926052653406546</v>
      </c>
    </row>
    <row r="158" spans="1:7" s="118" customFormat="1" ht="14.25" customHeight="1">
      <c r="A158" s="51"/>
      <c r="B158" s="51"/>
      <c r="C158" s="61" t="s">
        <v>111</v>
      </c>
      <c r="D158" s="16" t="s">
        <v>112</v>
      </c>
      <c r="E158" s="74">
        <v>149774</v>
      </c>
      <c r="F158" s="123">
        <v>72005.58</v>
      </c>
      <c r="G158" s="75">
        <f t="shared" si="2"/>
        <v>0.4807615473980798</v>
      </c>
    </row>
    <row r="159" spans="1:7" s="118" customFormat="1" ht="12.75" customHeight="1">
      <c r="A159" s="51"/>
      <c r="B159" s="51"/>
      <c r="C159" s="61" t="s">
        <v>113</v>
      </c>
      <c r="D159" s="16" t="s">
        <v>114</v>
      </c>
      <c r="E159" s="74">
        <v>23730</v>
      </c>
      <c r="F159" s="123">
        <v>11162.07</v>
      </c>
      <c r="G159" s="75">
        <f t="shared" si="2"/>
        <v>0.47037800252844497</v>
      </c>
    </row>
    <row r="160" spans="1:7" s="118" customFormat="1" ht="12.75" customHeight="1">
      <c r="A160" s="51"/>
      <c r="B160" s="51"/>
      <c r="C160" s="61" t="s">
        <v>105</v>
      </c>
      <c r="D160" s="16" t="s">
        <v>106</v>
      </c>
      <c r="E160" s="74">
        <v>2060</v>
      </c>
      <c r="F160" s="123">
        <v>0</v>
      </c>
      <c r="G160" s="75">
        <f t="shared" si="2"/>
        <v>0</v>
      </c>
    </row>
    <row r="161" spans="1:7" s="118" customFormat="1" ht="12" customHeight="1">
      <c r="A161" s="51"/>
      <c r="B161" s="51"/>
      <c r="C161" s="61" t="s">
        <v>89</v>
      </c>
      <c r="D161" s="16" t="s">
        <v>90</v>
      </c>
      <c r="E161" s="74">
        <v>71251</v>
      </c>
      <c r="F161" s="123">
        <v>23970.61</v>
      </c>
      <c r="G161" s="75">
        <f t="shared" si="2"/>
        <v>0.3364248922822136</v>
      </c>
    </row>
    <row r="162" spans="1:7" s="118" customFormat="1" ht="24.75" customHeight="1">
      <c r="A162" s="51"/>
      <c r="B162" s="51"/>
      <c r="C162" s="61" t="s">
        <v>150</v>
      </c>
      <c r="D162" s="45" t="s">
        <v>151</v>
      </c>
      <c r="E162" s="74">
        <v>12129</v>
      </c>
      <c r="F162" s="123">
        <v>446.7</v>
      </c>
      <c r="G162" s="75">
        <f t="shared" si="2"/>
        <v>0.03682908731140242</v>
      </c>
    </row>
    <row r="163" spans="1:7" s="118" customFormat="1" ht="12" customHeight="1">
      <c r="A163" s="51"/>
      <c r="B163" s="51"/>
      <c r="C163" s="61" t="s">
        <v>123</v>
      </c>
      <c r="D163" s="114" t="s">
        <v>124</v>
      </c>
      <c r="E163" s="74">
        <v>108760</v>
      </c>
      <c r="F163" s="123">
        <v>26857.98</v>
      </c>
      <c r="G163" s="75">
        <f t="shared" si="2"/>
        <v>0.24694722324383964</v>
      </c>
    </row>
    <row r="164" spans="1:7" s="118" customFormat="1" ht="12.75" customHeight="1">
      <c r="A164" s="51"/>
      <c r="B164" s="51"/>
      <c r="C164" s="61" t="s">
        <v>95</v>
      </c>
      <c r="D164" s="114" t="s">
        <v>96</v>
      </c>
      <c r="E164" s="74">
        <v>6240</v>
      </c>
      <c r="F164" s="123">
        <v>69.7</v>
      </c>
      <c r="G164" s="75">
        <f t="shared" si="2"/>
        <v>0.011169871794871795</v>
      </c>
    </row>
    <row r="165" spans="1:7" s="118" customFormat="1" ht="13.5" customHeight="1">
      <c r="A165" s="51"/>
      <c r="B165" s="51"/>
      <c r="C165" s="61" t="s">
        <v>152</v>
      </c>
      <c r="D165" s="16" t="s">
        <v>153</v>
      </c>
      <c r="E165" s="74">
        <v>4263</v>
      </c>
      <c r="F165" s="123">
        <v>2150</v>
      </c>
      <c r="G165" s="75">
        <f t="shared" si="2"/>
        <v>0.5043396669012432</v>
      </c>
    </row>
    <row r="166" spans="1:7" s="118" customFormat="1" ht="12.75" customHeight="1">
      <c r="A166" s="51"/>
      <c r="B166" s="51"/>
      <c r="C166" s="61" t="s">
        <v>85</v>
      </c>
      <c r="D166" s="45" t="s">
        <v>86</v>
      </c>
      <c r="E166" s="74">
        <v>38206</v>
      </c>
      <c r="F166" s="123">
        <v>18911.06</v>
      </c>
      <c r="G166" s="75">
        <f t="shared" si="2"/>
        <v>0.4949761817515574</v>
      </c>
    </row>
    <row r="167" spans="1:7" s="118" customFormat="1" ht="13.5" customHeight="1">
      <c r="A167" s="51"/>
      <c r="B167" s="51"/>
      <c r="C167" s="61" t="s">
        <v>125</v>
      </c>
      <c r="D167" s="114" t="s">
        <v>126</v>
      </c>
      <c r="E167" s="74">
        <v>1059</v>
      </c>
      <c r="F167" s="123">
        <v>224.86</v>
      </c>
      <c r="G167" s="75">
        <f t="shared" si="2"/>
        <v>0.21233238904627008</v>
      </c>
    </row>
    <row r="168" spans="1:7" s="118" customFormat="1" ht="24.75" customHeight="1">
      <c r="A168" s="51"/>
      <c r="B168" s="51"/>
      <c r="C168" s="61" t="s">
        <v>127</v>
      </c>
      <c r="D168" s="114" t="s">
        <v>128</v>
      </c>
      <c r="E168" s="74">
        <v>4912</v>
      </c>
      <c r="F168" s="123">
        <v>708.28</v>
      </c>
      <c r="G168" s="75">
        <f t="shared" si="2"/>
        <v>0.14419381107491855</v>
      </c>
    </row>
    <row r="169" spans="1:7" s="118" customFormat="1" ht="24.75" customHeight="1">
      <c r="A169" s="51"/>
      <c r="B169" s="51"/>
      <c r="C169" s="61" t="s">
        <v>129</v>
      </c>
      <c r="D169" s="114" t="s">
        <v>130</v>
      </c>
      <c r="E169" s="74">
        <v>5572</v>
      </c>
      <c r="F169" s="123">
        <v>1355.22</v>
      </c>
      <c r="G169" s="75">
        <f t="shared" si="2"/>
        <v>0.24321966977745874</v>
      </c>
    </row>
    <row r="170" spans="1:7" s="118" customFormat="1" ht="12.75" customHeight="1">
      <c r="A170" s="51"/>
      <c r="B170" s="51"/>
      <c r="C170" s="61" t="s">
        <v>119</v>
      </c>
      <c r="D170" s="45" t="s">
        <v>120</v>
      </c>
      <c r="E170" s="74">
        <v>1244</v>
      </c>
      <c r="F170" s="123">
        <v>142.73</v>
      </c>
      <c r="G170" s="75">
        <f t="shared" si="2"/>
        <v>0.11473472668810289</v>
      </c>
    </row>
    <row r="171" spans="1:7" s="118" customFormat="1" ht="13.5" customHeight="1">
      <c r="A171" s="51"/>
      <c r="B171" s="51"/>
      <c r="C171" s="61" t="s">
        <v>91</v>
      </c>
      <c r="D171" s="114" t="s">
        <v>92</v>
      </c>
      <c r="E171" s="74">
        <v>3720</v>
      </c>
      <c r="F171" s="123">
        <v>526.16</v>
      </c>
      <c r="G171" s="75">
        <f t="shared" si="2"/>
        <v>0.14144086021505375</v>
      </c>
    </row>
    <row r="172" spans="1:7" s="118" customFormat="1" ht="24.75" customHeight="1">
      <c r="A172" s="51"/>
      <c r="B172" s="51"/>
      <c r="C172" s="61" t="s">
        <v>115</v>
      </c>
      <c r="D172" s="45" t="s">
        <v>116</v>
      </c>
      <c r="E172" s="74">
        <v>48680</v>
      </c>
      <c r="F172" s="123">
        <v>36509</v>
      </c>
      <c r="G172" s="75">
        <f t="shared" si="2"/>
        <v>0.7499794576828266</v>
      </c>
    </row>
    <row r="173" spans="1:7" s="118" customFormat="1" ht="24.75" customHeight="1">
      <c r="A173" s="51"/>
      <c r="B173" s="51"/>
      <c r="C173" s="61" t="s">
        <v>131</v>
      </c>
      <c r="D173" s="114" t="s">
        <v>132</v>
      </c>
      <c r="E173" s="74">
        <v>2279</v>
      </c>
      <c r="F173" s="123">
        <v>454</v>
      </c>
      <c r="G173" s="75">
        <f t="shared" si="2"/>
        <v>0.19921017990346643</v>
      </c>
    </row>
    <row r="174" spans="1:7" s="118" customFormat="1" ht="24.75" customHeight="1">
      <c r="A174" s="51"/>
      <c r="B174" s="51"/>
      <c r="C174" s="61" t="s">
        <v>133</v>
      </c>
      <c r="D174" s="114" t="s">
        <v>134</v>
      </c>
      <c r="E174" s="74">
        <v>1383</v>
      </c>
      <c r="F174" s="123">
        <v>305</v>
      </c>
      <c r="G174" s="75">
        <f t="shared" si="2"/>
        <v>0.2205350686912509</v>
      </c>
    </row>
    <row r="175" spans="1:7" s="118" customFormat="1" ht="27" customHeight="1">
      <c r="A175" s="51"/>
      <c r="B175" s="51"/>
      <c r="C175" s="61" t="s">
        <v>135</v>
      </c>
      <c r="D175" s="114" t="s">
        <v>136</v>
      </c>
      <c r="E175" s="74">
        <v>4596</v>
      </c>
      <c r="F175" s="123">
        <v>0</v>
      </c>
      <c r="G175" s="75">
        <f t="shared" si="2"/>
        <v>0</v>
      </c>
    </row>
    <row r="176" spans="1:7" ht="12.75">
      <c r="A176" s="12"/>
      <c r="B176" s="51">
        <v>80104</v>
      </c>
      <c r="C176" s="60"/>
      <c r="D176" s="54" t="s">
        <v>15</v>
      </c>
      <c r="E176" s="99">
        <f>E177+E178+E179+E180+E181+E182+E183+E184+E185+E186+E187+E188+E189+E190+E191+E192+E193+E194+E195+E196+E197+E198+E199+E200</f>
        <v>3252283.6</v>
      </c>
      <c r="F176" s="117">
        <f>F177+F178+F179+F180+F181+F182+F183+F184+F185+F186+F187+F188+F189+F190+F191+F192+F193+F194+F195+F196+F197+F198+F199+F200</f>
        <v>1642722.61</v>
      </c>
      <c r="G176" s="100">
        <f aca="true" t="shared" si="3" ref="G176:G347">F176/E176</f>
        <v>0.5050982054578512</v>
      </c>
    </row>
    <row r="177" spans="1:7" ht="26.25" customHeight="1">
      <c r="A177" s="12"/>
      <c r="B177" s="51"/>
      <c r="C177" s="61" t="s">
        <v>146</v>
      </c>
      <c r="D177" s="45" t="s">
        <v>147</v>
      </c>
      <c r="E177" s="74">
        <v>5600</v>
      </c>
      <c r="F177" s="123">
        <v>1125.75</v>
      </c>
      <c r="G177" s="75">
        <f t="shared" si="3"/>
        <v>0.20102678571428573</v>
      </c>
    </row>
    <row r="178" spans="1:7" ht="25.5">
      <c r="A178" s="12"/>
      <c r="B178" s="51"/>
      <c r="C178" s="61" t="s">
        <v>148</v>
      </c>
      <c r="D178" s="45" t="s">
        <v>149</v>
      </c>
      <c r="E178" s="74">
        <v>3646</v>
      </c>
      <c r="F178" s="123">
        <v>2290</v>
      </c>
      <c r="G178" s="75">
        <f t="shared" si="3"/>
        <v>0.628085573230938</v>
      </c>
    </row>
    <row r="179" spans="1:7" ht="12.75">
      <c r="A179" s="12"/>
      <c r="B179" s="51"/>
      <c r="C179" s="61" t="s">
        <v>107</v>
      </c>
      <c r="D179" s="16" t="s">
        <v>108</v>
      </c>
      <c r="E179" s="74">
        <v>2079246</v>
      </c>
      <c r="F179" s="123">
        <v>996549.88</v>
      </c>
      <c r="G179" s="75">
        <f t="shared" si="3"/>
        <v>0.47928425977493766</v>
      </c>
    </row>
    <row r="180" spans="1:7" ht="12.75">
      <c r="A180" s="12"/>
      <c r="B180" s="51"/>
      <c r="C180" s="61" t="s">
        <v>109</v>
      </c>
      <c r="D180" s="16" t="s">
        <v>110</v>
      </c>
      <c r="E180" s="74">
        <v>145454</v>
      </c>
      <c r="F180" s="123">
        <v>142218.45</v>
      </c>
      <c r="G180" s="75">
        <f t="shared" si="3"/>
        <v>0.9777555103331639</v>
      </c>
    </row>
    <row r="181" spans="1:7" ht="12.75">
      <c r="A181" s="12"/>
      <c r="B181" s="51"/>
      <c r="C181" s="61" t="s">
        <v>111</v>
      </c>
      <c r="D181" s="16" t="s">
        <v>112</v>
      </c>
      <c r="E181" s="74">
        <v>339744</v>
      </c>
      <c r="F181" s="123">
        <v>169208.75</v>
      </c>
      <c r="G181" s="75">
        <f t="shared" si="3"/>
        <v>0.49804779481021005</v>
      </c>
    </row>
    <row r="182" spans="1:7" ht="12.75">
      <c r="A182" s="12"/>
      <c r="B182" s="51"/>
      <c r="C182" s="61" t="s">
        <v>113</v>
      </c>
      <c r="D182" s="16" t="s">
        <v>114</v>
      </c>
      <c r="E182" s="74">
        <v>53884.6</v>
      </c>
      <c r="F182" s="123">
        <v>26380.74</v>
      </c>
      <c r="G182" s="75">
        <f t="shared" si="3"/>
        <v>0.48957846954417406</v>
      </c>
    </row>
    <row r="183" spans="1:7" ht="12.75">
      <c r="A183" s="12"/>
      <c r="B183" s="51"/>
      <c r="C183" s="61" t="s">
        <v>105</v>
      </c>
      <c r="D183" s="16" t="s">
        <v>106</v>
      </c>
      <c r="E183" s="74">
        <v>2770</v>
      </c>
      <c r="F183" s="123">
        <v>1200</v>
      </c>
      <c r="G183" s="75">
        <f t="shared" si="3"/>
        <v>0.4332129963898917</v>
      </c>
    </row>
    <row r="184" spans="1:7" ht="12.75">
      <c r="A184" s="12"/>
      <c r="B184" s="51"/>
      <c r="C184" s="61" t="s">
        <v>89</v>
      </c>
      <c r="D184" s="16" t="s">
        <v>90</v>
      </c>
      <c r="E184" s="74">
        <v>112000</v>
      </c>
      <c r="F184" s="123">
        <v>59780.68</v>
      </c>
      <c r="G184" s="75">
        <f t="shared" si="3"/>
        <v>0.5337560714285714</v>
      </c>
    </row>
    <row r="185" spans="1:7" ht="26.25" thickBot="1">
      <c r="A185" s="13"/>
      <c r="B185" s="56"/>
      <c r="C185" s="93" t="s">
        <v>150</v>
      </c>
      <c r="D185" s="27" t="s">
        <v>151</v>
      </c>
      <c r="E185" s="96">
        <v>14662</v>
      </c>
      <c r="F185" s="154">
        <v>7839.1</v>
      </c>
      <c r="G185" s="95">
        <f t="shared" si="3"/>
        <v>0.5346542081571409</v>
      </c>
    </row>
    <row r="186" spans="1:7" ht="12.75">
      <c r="A186" s="12"/>
      <c r="B186" s="51"/>
      <c r="C186" s="61" t="s">
        <v>123</v>
      </c>
      <c r="D186" s="114" t="s">
        <v>124</v>
      </c>
      <c r="E186" s="74">
        <v>118333</v>
      </c>
      <c r="F186" s="123">
        <v>67828.17</v>
      </c>
      <c r="G186" s="75">
        <f t="shared" si="3"/>
        <v>0.573197417457514</v>
      </c>
    </row>
    <row r="187" spans="1:7" ht="12.75">
      <c r="A187" s="12"/>
      <c r="B187" s="51"/>
      <c r="C187" s="61" t="s">
        <v>95</v>
      </c>
      <c r="D187" s="114" t="s">
        <v>96</v>
      </c>
      <c r="E187" s="74">
        <v>82078</v>
      </c>
      <c r="F187" s="123">
        <v>42123.33</v>
      </c>
      <c r="G187" s="75">
        <f t="shared" si="3"/>
        <v>0.5132109700528765</v>
      </c>
    </row>
    <row r="188" spans="1:7" ht="12.75">
      <c r="A188" s="12"/>
      <c r="B188" s="51"/>
      <c r="C188" s="61" t="s">
        <v>152</v>
      </c>
      <c r="D188" s="16" t="s">
        <v>153</v>
      </c>
      <c r="E188" s="74">
        <v>2750</v>
      </c>
      <c r="F188" s="123">
        <v>2080</v>
      </c>
      <c r="G188" s="75">
        <f t="shared" si="3"/>
        <v>0.7563636363636363</v>
      </c>
    </row>
    <row r="189" spans="1:7" ht="12.75">
      <c r="A189" s="12"/>
      <c r="B189" s="51"/>
      <c r="C189" s="61" t="s">
        <v>85</v>
      </c>
      <c r="D189" s="45" t="s">
        <v>86</v>
      </c>
      <c r="E189" s="74">
        <v>29177</v>
      </c>
      <c r="F189" s="123">
        <v>14070.19</v>
      </c>
      <c r="G189" s="75">
        <f t="shared" si="3"/>
        <v>0.48223566507865784</v>
      </c>
    </row>
    <row r="190" spans="1:7" ht="12.75" customHeight="1">
      <c r="A190" s="12"/>
      <c r="B190" s="51"/>
      <c r="C190" s="61" t="s">
        <v>125</v>
      </c>
      <c r="D190" s="114" t="s">
        <v>126</v>
      </c>
      <c r="E190" s="74">
        <v>3126</v>
      </c>
      <c r="F190" s="123">
        <v>635.27</v>
      </c>
      <c r="G190" s="75">
        <f t="shared" si="3"/>
        <v>0.2032213691618682</v>
      </c>
    </row>
    <row r="191" spans="1:7" ht="25.5" customHeight="1">
      <c r="A191" s="12"/>
      <c r="B191" s="51"/>
      <c r="C191" s="61" t="s">
        <v>127</v>
      </c>
      <c r="D191" s="114" t="s">
        <v>128</v>
      </c>
      <c r="E191" s="74">
        <v>8592</v>
      </c>
      <c r="F191" s="123">
        <v>3141.6</v>
      </c>
      <c r="G191" s="75">
        <f t="shared" si="3"/>
        <v>0.3656424581005587</v>
      </c>
    </row>
    <row r="192" spans="1:7" ht="24.75" customHeight="1">
      <c r="A192" s="12"/>
      <c r="B192" s="51"/>
      <c r="C192" s="61" t="s">
        <v>129</v>
      </c>
      <c r="D192" s="114" t="s">
        <v>130</v>
      </c>
      <c r="E192" s="74">
        <v>8427</v>
      </c>
      <c r="F192" s="123">
        <v>5010.06</v>
      </c>
      <c r="G192" s="75">
        <f t="shared" si="3"/>
        <v>0.5945247419010324</v>
      </c>
    </row>
    <row r="193" spans="1:7" ht="12.75">
      <c r="A193" s="12"/>
      <c r="B193" s="51"/>
      <c r="C193" s="61" t="s">
        <v>119</v>
      </c>
      <c r="D193" s="45" t="s">
        <v>120</v>
      </c>
      <c r="E193" s="74">
        <v>8000</v>
      </c>
      <c r="F193" s="123">
        <v>4416.21</v>
      </c>
      <c r="G193" s="75">
        <f t="shared" si="3"/>
        <v>0.55202625</v>
      </c>
    </row>
    <row r="194" spans="1:7" ht="12.75">
      <c r="A194" s="12"/>
      <c r="B194" s="51"/>
      <c r="C194" s="61" t="s">
        <v>91</v>
      </c>
      <c r="D194" s="114" t="s">
        <v>92</v>
      </c>
      <c r="E194" s="74">
        <v>4864</v>
      </c>
      <c r="F194" s="123">
        <v>2007.48</v>
      </c>
      <c r="G194" s="75">
        <f t="shared" si="3"/>
        <v>0.4127220394736842</v>
      </c>
    </row>
    <row r="195" spans="1:7" ht="25.5">
      <c r="A195" s="12"/>
      <c r="B195" s="51"/>
      <c r="C195" s="61" t="s">
        <v>115</v>
      </c>
      <c r="D195" s="45" t="s">
        <v>116</v>
      </c>
      <c r="E195" s="74">
        <v>120164</v>
      </c>
      <c r="F195" s="123">
        <v>90123</v>
      </c>
      <c r="G195" s="75">
        <f t="shared" si="3"/>
        <v>0.75</v>
      </c>
    </row>
    <row r="196" spans="1:7" ht="25.5" customHeight="1">
      <c r="A196" s="12"/>
      <c r="B196" s="51"/>
      <c r="C196" s="61" t="s">
        <v>131</v>
      </c>
      <c r="D196" s="114" t="s">
        <v>132</v>
      </c>
      <c r="E196" s="74">
        <v>5069</v>
      </c>
      <c r="F196" s="123">
        <v>1985</v>
      </c>
      <c r="G196" s="75">
        <f t="shared" si="3"/>
        <v>0.39159597553758135</v>
      </c>
    </row>
    <row r="197" spans="1:7" ht="26.25" customHeight="1">
      <c r="A197" s="12"/>
      <c r="B197" s="51"/>
      <c r="C197" s="61" t="s">
        <v>133</v>
      </c>
      <c r="D197" s="114" t="s">
        <v>134</v>
      </c>
      <c r="E197" s="74">
        <v>4606</v>
      </c>
      <c r="F197" s="123">
        <v>0</v>
      </c>
      <c r="G197" s="75">
        <f t="shared" si="3"/>
        <v>0</v>
      </c>
    </row>
    <row r="198" spans="1:7" ht="25.5">
      <c r="A198" s="12"/>
      <c r="B198" s="51"/>
      <c r="C198" s="61" t="s">
        <v>135</v>
      </c>
      <c r="D198" s="114" t="s">
        <v>136</v>
      </c>
      <c r="E198" s="74">
        <v>7558</v>
      </c>
      <c r="F198" s="123">
        <v>2708.95</v>
      </c>
      <c r="G198" s="75">
        <f t="shared" si="3"/>
        <v>0.35842154008997085</v>
      </c>
    </row>
    <row r="199" spans="1:7" ht="25.5">
      <c r="A199" s="12"/>
      <c r="B199" s="51"/>
      <c r="C199" s="61" t="s">
        <v>99</v>
      </c>
      <c r="D199" s="114" t="s">
        <v>100</v>
      </c>
      <c r="E199" s="74">
        <v>82303</v>
      </c>
      <c r="F199" s="123">
        <v>0</v>
      </c>
      <c r="G199" s="75">
        <f t="shared" si="3"/>
        <v>0</v>
      </c>
    </row>
    <row r="200" spans="1:7" ht="25.5">
      <c r="A200" s="12"/>
      <c r="B200" s="51"/>
      <c r="C200" s="61" t="s">
        <v>137</v>
      </c>
      <c r="D200" s="114" t="s">
        <v>138</v>
      </c>
      <c r="E200" s="74">
        <v>10230</v>
      </c>
      <c r="F200" s="123">
        <v>0</v>
      </c>
      <c r="G200" s="75">
        <f t="shared" si="3"/>
        <v>0</v>
      </c>
    </row>
    <row r="201" spans="1:7" ht="12.75">
      <c r="A201" s="51"/>
      <c r="B201" s="51">
        <v>80110</v>
      </c>
      <c r="C201" s="60"/>
      <c r="D201" s="54" t="s">
        <v>38</v>
      </c>
      <c r="E201" s="99">
        <f>E202+E203+E204+E205+E206+E207+E208+E209+E210+E211+E212+E213+E214+E215+E216+E217+E218+E219+E220+E221+E222+E223+E224+E225</f>
        <v>8681349.08</v>
      </c>
      <c r="F201" s="117">
        <f>F202+F203+F204+F205+F206+F207+F208+F209+F210+F211+F212+F213+F214+F215+F216+F217+F218+F219+F220+F221+F222+F223+F224+F225</f>
        <v>3941894.3199999994</v>
      </c>
      <c r="G201" s="100">
        <f t="shared" si="3"/>
        <v>0.4540647177846233</v>
      </c>
    </row>
    <row r="202" spans="1:7" ht="24.75" customHeight="1">
      <c r="A202" s="51"/>
      <c r="B202" s="51"/>
      <c r="C202" s="61" t="s">
        <v>146</v>
      </c>
      <c r="D202" s="45" t="s">
        <v>147</v>
      </c>
      <c r="E202" s="74">
        <v>611572</v>
      </c>
      <c r="F202" s="123">
        <v>239148</v>
      </c>
      <c r="G202" s="75">
        <f t="shared" si="3"/>
        <v>0.3910381770257631</v>
      </c>
    </row>
    <row r="203" spans="1:7" ht="23.25" customHeight="1">
      <c r="A203" s="51"/>
      <c r="B203" s="51"/>
      <c r="C203" s="61" t="s">
        <v>148</v>
      </c>
      <c r="D203" s="45" t="s">
        <v>149</v>
      </c>
      <c r="E203" s="74">
        <v>9731</v>
      </c>
      <c r="F203" s="123">
        <v>0</v>
      </c>
      <c r="G203" s="75">
        <f t="shared" si="3"/>
        <v>0</v>
      </c>
    </row>
    <row r="204" spans="1:7" ht="12.75">
      <c r="A204" s="51"/>
      <c r="B204" s="51"/>
      <c r="C204" s="61" t="s">
        <v>107</v>
      </c>
      <c r="D204" s="16" t="s">
        <v>108</v>
      </c>
      <c r="E204" s="74">
        <v>4050992</v>
      </c>
      <c r="F204" s="123">
        <v>1923183.93</v>
      </c>
      <c r="G204" s="75">
        <f t="shared" si="3"/>
        <v>0.4747439466678779</v>
      </c>
    </row>
    <row r="205" spans="1:7" ht="12.75">
      <c r="A205" s="51"/>
      <c r="B205" s="51"/>
      <c r="C205" s="61" t="s">
        <v>109</v>
      </c>
      <c r="D205" s="16" t="s">
        <v>110</v>
      </c>
      <c r="E205" s="74">
        <v>298205</v>
      </c>
      <c r="F205" s="123">
        <v>284075.08</v>
      </c>
      <c r="G205" s="75">
        <f t="shared" si="3"/>
        <v>0.9526167569289583</v>
      </c>
    </row>
    <row r="206" spans="1:7" ht="12.75">
      <c r="A206" s="51"/>
      <c r="B206" s="51"/>
      <c r="C206" s="61" t="s">
        <v>111</v>
      </c>
      <c r="D206" s="16" t="s">
        <v>112</v>
      </c>
      <c r="E206" s="74">
        <v>663911</v>
      </c>
      <c r="F206" s="123">
        <v>337033.93</v>
      </c>
      <c r="G206" s="75">
        <f t="shared" si="3"/>
        <v>0.5076492632295594</v>
      </c>
    </row>
    <row r="207" spans="1:7" ht="12.75">
      <c r="A207" s="51"/>
      <c r="B207" s="51"/>
      <c r="C207" s="61" t="s">
        <v>113</v>
      </c>
      <c r="D207" s="16" t="s">
        <v>114</v>
      </c>
      <c r="E207" s="74">
        <v>106008.08</v>
      </c>
      <c r="F207" s="123">
        <v>52270.29</v>
      </c>
      <c r="G207" s="75">
        <f t="shared" si="3"/>
        <v>0.4930783578006507</v>
      </c>
    </row>
    <row r="208" spans="1:7" ht="12.75">
      <c r="A208" s="51"/>
      <c r="B208" s="51"/>
      <c r="C208" s="61" t="s">
        <v>105</v>
      </c>
      <c r="D208" s="16" t="s">
        <v>106</v>
      </c>
      <c r="E208" s="74">
        <v>2500</v>
      </c>
      <c r="F208" s="123">
        <v>0</v>
      </c>
      <c r="G208" s="75">
        <f t="shared" si="3"/>
        <v>0</v>
      </c>
    </row>
    <row r="209" spans="1:7" ht="12.75">
      <c r="A209" s="51"/>
      <c r="B209" s="51"/>
      <c r="C209" s="61" t="s">
        <v>89</v>
      </c>
      <c r="D209" s="16" t="s">
        <v>90</v>
      </c>
      <c r="E209" s="74">
        <v>127790</v>
      </c>
      <c r="F209" s="123">
        <v>66457.6</v>
      </c>
      <c r="G209" s="75">
        <f t="shared" si="3"/>
        <v>0.5200532123014321</v>
      </c>
    </row>
    <row r="210" spans="1:7" ht="26.25" customHeight="1">
      <c r="A210" s="51"/>
      <c r="B210" s="51"/>
      <c r="C210" s="61" t="s">
        <v>150</v>
      </c>
      <c r="D210" s="45" t="s">
        <v>151</v>
      </c>
      <c r="E210" s="74">
        <v>18430</v>
      </c>
      <c r="F210" s="123">
        <v>9492.59</v>
      </c>
      <c r="G210" s="75">
        <f t="shared" si="3"/>
        <v>0.5150618556701031</v>
      </c>
    </row>
    <row r="211" spans="1:7" ht="12.75">
      <c r="A211" s="51"/>
      <c r="B211" s="51"/>
      <c r="C211" s="61" t="s">
        <v>123</v>
      </c>
      <c r="D211" s="114" t="s">
        <v>124</v>
      </c>
      <c r="E211" s="74">
        <v>156041</v>
      </c>
      <c r="F211" s="123">
        <v>85753.94</v>
      </c>
      <c r="G211" s="75">
        <f t="shared" si="3"/>
        <v>0.549560307867804</v>
      </c>
    </row>
    <row r="212" spans="1:7" ht="12.75">
      <c r="A212" s="51"/>
      <c r="B212" s="51"/>
      <c r="C212" s="61" t="s">
        <v>95</v>
      </c>
      <c r="D212" s="114" t="s">
        <v>96</v>
      </c>
      <c r="E212" s="74">
        <v>159880</v>
      </c>
      <c r="F212" s="123">
        <v>44217.05</v>
      </c>
      <c r="G212" s="75">
        <f t="shared" si="3"/>
        <v>0.27656398548911687</v>
      </c>
    </row>
    <row r="213" spans="1:7" ht="12.75">
      <c r="A213" s="51"/>
      <c r="B213" s="51"/>
      <c r="C213" s="61" t="s">
        <v>152</v>
      </c>
      <c r="D213" s="16" t="s">
        <v>153</v>
      </c>
      <c r="E213" s="74">
        <v>3050</v>
      </c>
      <c r="F213" s="123">
        <v>120</v>
      </c>
      <c r="G213" s="75">
        <f t="shared" si="3"/>
        <v>0.03934426229508197</v>
      </c>
    </row>
    <row r="214" spans="1:7" ht="12.75">
      <c r="A214" s="51"/>
      <c r="B214" s="51"/>
      <c r="C214" s="61" t="s">
        <v>85</v>
      </c>
      <c r="D214" s="45" t="s">
        <v>86</v>
      </c>
      <c r="E214" s="74">
        <v>55829</v>
      </c>
      <c r="F214" s="123">
        <v>24820.56</v>
      </c>
      <c r="G214" s="75">
        <f t="shared" si="3"/>
        <v>0.44458184814343804</v>
      </c>
    </row>
    <row r="215" spans="1:7" ht="14.25" customHeight="1">
      <c r="A215" s="51"/>
      <c r="B215" s="51"/>
      <c r="C215" s="61" t="s">
        <v>125</v>
      </c>
      <c r="D215" s="114" t="s">
        <v>126</v>
      </c>
      <c r="E215" s="74">
        <v>1740</v>
      </c>
      <c r="F215" s="123">
        <v>14.64</v>
      </c>
      <c r="G215" s="75">
        <f t="shared" si="3"/>
        <v>0.008413793103448277</v>
      </c>
    </row>
    <row r="216" spans="1:7" ht="25.5" customHeight="1">
      <c r="A216" s="51"/>
      <c r="B216" s="51"/>
      <c r="C216" s="61" t="s">
        <v>127</v>
      </c>
      <c r="D216" s="114" t="s">
        <v>128</v>
      </c>
      <c r="E216" s="74">
        <v>5190</v>
      </c>
      <c r="F216" s="123">
        <v>2500.14</v>
      </c>
      <c r="G216" s="75">
        <f t="shared" si="3"/>
        <v>0.4817225433526011</v>
      </c>
    </row>
    <row r="217" spans="1:7" ht="23.25" customHeight="1">
      <c r="A217" s="51"/>
      <c r="B217" s="51"/>
      <c r="C217" s="61" t="s">
        <v>129</v>
      </c>
      <c r="D217" s="114" t="s">
        <v>130</v>
      </c>
      <c r="E217" s="74">
        <v>8369</v>
      </c>
      <c r="F217" s="123">
        <v>2800.63</v>
      </c>
      <c r="G217" s="75">
        <f t="shared" si="3"/>
        <v>0.3346433265623133</v>
      </c>
    </row>
    <row r="218" spans="1:7" ht="12.75">
      <c r="A218" s="51"/>
      <c r="B218" s="51"/>
      <c r="C218" s="61" t="s">
        <v>119</v>
      </c>
      <c r="D218" s="45" t="s">
        <v>120</v>
      </c>
      <c r="E218" s="74">
        <v>3950</v>
      </c>
      <c r="F218" s="123">
        <v>2565.87</v>
      </c>
      <c r="G218" s="75">
        <f t="shared" si="3"/>
        <v>0.6495873417721518</v>
      </c>
    </row>
    <row r="219" spans="1:7" ht="12.75">
      <c r="A219" s="51"/>
      <c r="B219" s="51"/>
      <c r="C219" s="61" t="s">
        <v>121</v>
      </c>
      <c r="D219" s="45" t="s">
        <v>122</v>
      </c>
      <c r="E219" s="74">
        <v>2000</v>
      </c>
      <c r="F219" s="123">
        <v>704.07</v>
      </c>
      <c r="G219" s="75">
        <f t="shared" si="3"/>
        <v>0.35203500000000004</v>
      </c>
    </row>
    <row r="220" spans="1:7" ht="12.75">
      <c r="A220" s="51"/>
      <c r="B220" s="51"/>
      <c r="C220" s="61" t="s">
        <v>91</v>
      </c>
      <c r="D220" s="114" t="s">
        <v>92</v>
      </c>
      <c r="E220" s="74">
        <v>8090</v>
      </c>
      <c r="F220" s="123">
        <v>2794.98</v>
      </c>
      <c r="G220" s="75">
        <f t="shared" si="3"/>
        <v>0.34548578491965387</v>
      </c>
    </row>
    <row r="221" spans="1:7" ht="25.5">
      <c r="A221" s="51"/>
      <c r="B221" s="51"/>
      <c r="C221" s="61" t="s">
        <v>115</v>
      </c>
      <c r="D221" s="45" t="s">
        <v>116</v>
      </c>
      <c r="E221" s="74">
        <v>235341</v>
      </c>
      <c r="F221" s="123">
        <v>176506</v>
      </c>
      <c r="G221" s="75">
        <f t="shared" si="3"/>
        <v>0.7500010622883391</v>
      </c>
    </row>
    <row r="222" spans="1:7" ht="24" customHeight="1">
      <c r="A222" s="51"/>
      <c r="B222" s="51"/>
      <c r="C222" s="61" t="s">
        <v>131</v>
      </c>
      <c r="D222" s="114" t="s">
        <v>132</v>
      </c>
      <c r="E222" s="74">
        <v>140</v>
      </c>
      <c r="F222" s="123">
        <v>0</v>
      </c>
      <c r="G222" s="75">
        <f t="shared" si="3"/>
        <v>0</v>
      </c>
    </row>
    <row r="223" spans="1:7" ht="24" customHeight="1">
      <c r="A223" s="51"/>
      <c r="B223" s="51"/>
      <c r="C223" s="61" t="s">
        <v>133</v>
      </c>
      <c r="D223" s="114" t="s">
        <v>134</v>
      </c>
      <c r="E223" s="74">
        <v>8550</v>
      </c>
      <c r="F223" s="123">
        <v>1240.61</v>
      </c>
      <c r="G223" s="75">
        <f t="shared" si="3"/>
        <v>0.14510058479532162</v>
      </c>
    </row>
    <row r="224" spans="1:7" ht="26.25" thickBot="1">
      <c r="A224" s="56"/>
      <c r="B224" s="56"/>
      <c r="C224" s="93" t="s">
        <v>135</v>
      </c>
      <c r="D224" s="121" t="s">
        <v>136</v>
      </c>
      <c r="E224" s="96">
        <v>6600</v>
      </c>
      <c r="F224" s="154">
        <v>2324.46</v>
      </c>
      <c r="G224" s="95">
        <f t="shared" si="3"/>
        <v>0.3521909090909091</v>
      </c>
    </row>
    <row r="225" spans="1:7" ht="23.25" customHeight="1">
      <c r="A225" s="51"/>
      <c r="B225" s="51"/>
      <c r="C225" s="61" t="s">
        <v>99</v>
      </c>
      <c r="D225" s="114" t="s">
        <v>100</v>
      </c>
      <c r="E225" s="74">
        <v>2137440</v>
      </c>
      <c r="F225" s="123">
        <v>683869.95</v>
      </c>
      <c r="G225" s="75">
        <f t="shared" si="3"/>
        <v>0.31994813889512685</v>
      </c>
    </row>
    <row r="226" spans="1:7" ht="12.75">
      <c r="A226" s="51"/>
      <c r="B226" s="51">
        <v>80113</v>
      </c>
      <c r="C226" s="60"/>
      <c r="D226" s="54" t="s">
        <v>68</v>
      </c>
      <c r="E226" s="99">
        <f>E227</f>
        <v>37000</v>
      </c>
      <c r="F226" s="117">
        <f>F227</f>
        <v>14245.8</v>
      </c>
      <c r="G226" s="100">
        <f t="shared" si="3"/>
        <v>0.3850216216216216</v>
      </c>
    </row>
    <row r="227" spans="1:7" ht="12.75">
      <c r="A227" s="51"/>
      <c r="B227" s="51"/>
      <c r="C227" s="61" t="s">
        <v>85</v>
      </c>
      <c r="D227" s="45" t="s">
        <v>86</v>
      </c>
      <c r="E227" s="74">
        <v>37000</v>
      </c>
      <c r="F227" s="123">
        <v>14245.8</v>
      </c>
      <c r="G227" s="75">
        <f t="shared" si="3"/>
        <v>0.3850216216216216</v>
      </c>
    </row>
    <row r="228" spans="1:7" s="118" customFormat="1" ht="24.75" customHeight="1">
      <c r="A228" s="51"/>
      <c r="B228" s="51">
        <v>80114</v>
      </c>
      <c r="C228" s="60"/>
      <c r="D228" s="128" t="s">
        <v>56</v>
      </c>
      <c r="E228" s="99">
        <f>E229+E230+E231+E232+E233+E234+E235+E236+E237+E238+E239+E240+E241+E242+E243+E244+E245+E246</f>
        <v>566270</v>
      </c>
      <c r="F228" s="117">
        <f>F229+F230+F231+F232+F233+F234+F235+F237+F236+F238+F239+F240+F241+F242+F243+F244+F245+F246</f>
        <v>273601.26999999996</v>
      </c>
      <c r="G228" s="100">
        <f t="shared" si="3"/>
        <v>0.4831639853779998</v>
      </c>
    </row>
    <row r="229" spans="1:7" s="118" customFormat="1" ht="12.75">
      <c r="A229" s="51"/>
      <c r="B229" s="51"/>
      <c r="C229" s="61" t="s">
        <v>107</v>
      </c>
      <c r="D229" s="16" t="s">
        <v>108</v>
      </c>
      <c r="E229" s="74">
        <v>347756</v>
      </c>
      <c r="F229" s="123">
        <v>169195.72</v>
      </c>
      <c r="G229" s="75">
        <f t="shared" si="3"/>
        <v>0.48653573194998795</v>
      </c>
    </row>
    <row r="230" spans="1:7" s="118" customFormat="1" ht="12.75">
      <c r="A230" s="51"/>
      <c r="B230" s="51"/>
      <c r="C230" s="61" t="s">
        <v>109</v>
      </c>
      <c r="D230" s="16" t="s">
        <v>110</v>
      </c>
      <c r="E230" s="74">
        <v>25000</v>
      </c>
      <c r="F230" s="123">
        <v>24860.72</v>
      </c>
      <c r="G230" s="75">
        <f t="shared" si="3"/>
        <v>0.9944288</v>
      </c>
    </row>
    <row r="231" spans="1:7" s="118" customFormat="1" ht="12.75">
      <c r="A231" s="51"/>
      <c r="B231" s="51"/>
      <c r="C231" s="61" t="s">
        <v>111</v>
      </c>
      <c r="D231" s="16" t="s">
        <v>112</v>
      </c>
      <c r="E231" s="74">
        <v>56742</v>
      </c>
      <c r="F231" s="123">
        <v>28257.17</v>
      </c>
      <c r="G231" s="75">
        <f t="shared" si="3"/>
        <v>0.49799390222410206</v>
      </c>
    </row>
    <row r="232" spans="1:7" s="118" customFormat="1" ht="12.75">
      <c r="A232" s="51"/>
      <c r="B232" s="51"/>
      <c r="C232" s="61" t="s">
        <v>113</v>
      </c>
      <c r="D232" s="16" t="s">
        <v>114</v>
      </c>
      <c r="E232" s="74">
        <v>9713</v>
      </c>
      <c r="F232" s="123">
        <v>4548.61</v>
      </c>
      <c r="G232" s="75">
        <f t="shared" si="3"/>
        <v>0.4683012457531143</v>
      </c>
    </row>
    <row r="233" spans="1:7" s="118" customFormat="1" ht="12.75">
      <c r="A233" s="51"/>
      <c r="B233" s="51"/>
      <c r="C233" s="61" t="s">
        <v>105</v>
      </c>
      <c r="D233" s="16" t="s">
        <v>106</v>
      </c>
      <c r="E233" s="74">
        <v>12600</v>
      </c>
      <c r="F233" s="123">
        <v>6180</v>
      </c>
      <c r="G233" s="75">
        <f t="shared" si="3"/>
        <v>0.49047619047619045</v>
      </c>
    </row>
    <row r="234" spans="1:7" s="118" customFormat="1" ht="12.75">
      <c r="A234" s="51"/>
      <c r="B234" s="51"/>
      <c r="C234" s="61" t="s">
        <v>89</v>
      </c>
      <c r="D234" s="16" t="s">
        <v>90</v>
      </c>
      <c r="E234" s="74">
        <v>13300</v>
      </c>
      <c r="F234" s="123">
        <v>5047.59</v>
      </c>
      <c r="G234" s="75">
        <f t="shared" si="3"/>
        <v>0.379518045112782</v>
      </c>
    </row>
    <row r="235" spans="1:7" s="118" customFormat="1" ht="12.75">
      <c r="A235" s="51"/>
      <c r="B235" s="51"/>
      <c r="C235" s="61" t="s">
        <v>123</v>
      </c>
      <c r="D235" s="114" t="s">
        <v>124</v>
      </c>
      <c r="E235" s="74">
        <v>10700</v>
      </c>
      <c r="F235" s="123">
        <v>3401.84</v>
      </c>
      <c r="G235" s="75">
        <f t="shared" si="3"/>
        <v>0.3179289719626168</v>
      </c>
    </row>
    <row r="236" spans="1:7" s="118" customFormat="1" ht="12.75">
      <c r="A236" s="51"/>
      <c r="B236" s="51"/>
      <c r="C236" s="61" t="s">
        <v>152</v>
      </c>
      <c r="D236" s="16" t="s">
        <v>153</v>
      </c>
      <c r="E236" s="74">
        <v>2000</v>
      </c>
      <c r="F236" s="123">
        <v>80</v>
      </c>
      <c r="G236" s="75">
        <f t="shared" si="3"/>
        <v>0.04</v>
      </c>
    </row>
    <row r="237" spans="1:7" s="118" customFormat="1" ht="12.75">
      <c r="A237" s="51"/>
      <c r="B237" s="51"/>
      <c r="C237" s="61" t="s">
        <v>85</v>
      </c>
      <c r="D237" s="45" t="s">
        <v>86</v>
      </c>
      <c r="E237" s="74">
        <v>44100</v>
      </c>
      <c r="F237" s="123">
        <v>9634.41</v>
      </c>
      <c r="G237" s="75">
        <f t="shared" si="3"/>
        <v>0.2184673469387755</v>
      </c>
    </row>
    <row r="238" spans="1:7" s="118" customFormat="1" ht="13.5" customHeight="1">
      <c r="A238" s="51"/>
      <c r="B238" s="51"/>
      <c r="C238" s="61" t="s">
        <v>125</v>
      </c>
      <c r="D238" s="114" t="s">
        <v>126</v>
      </c>
      <c r="E238" s="74">
        <v>2000</v>
      </c>
      <c r="F238" s="123">
        <v>418.12</v>
      </c>
      <c r="G238" s="75">
        <f t="shared" si="3"/>
        <v>0.20906</v>
      </c>
    </row>
    <row r="239" spans="1:7" s="118" customFormat="1" ht="24.75" customHeight="1">
      <c r="A239" s="51"/>
      <c r="B239" s="51"/>
      <c r="C239" s="61" t="s">
        <v>127</v>
      </c>
      <c r="D239" s="114" t="s">
        <v>128</v>
      </c>
      <c r="E239" s="74">
        <v>2500</v>
      </c>
      <c r="F239" s="123">
        <v>1383.61</v>
      </c>
      <c r="G239" s="75">
        <f t="shared" si="3"/>
        <v>0.5534439999999999</v>
      </c>
    </row>
    <row r="240" spans="1:7" s="118" customFormat="1" ht="24.75" customHeight="1">
      <c r="A240" s="51"/>
      <c r="B240" s="51"/>
      <c r="C240" s="61" t="s">
        <v>129</v>
      </c>
      <c r="D240" s="114" t="s">
        <v>130</v>
      </c>
      <c r="E240" s="74">
        <v>5000</v>
      </c>
      <c r="F240" s="123">
        <v>1882.31</v>
      </c>
      <c r="G240" s="75">
        <f t="shared" si="3"/>
        <v>0.37646199999999996</v>
      </c>
    </row>
    <row r="241" spans="1:7" s="118" customFormat="1" ht="24" customHeight="1">
      <c r="A241" s="51"/>
      <c r="B241" s="51"/>
      <c r="C241" s="61" t="s">
        <v>154</v>
      </c>
      <c r="D241" s="114" t="s">
        <v>155</v>
      </c>
      <c r="E241" s="74">
        <v>16800</v>
      </c>
      <c r="F241" s="123">
        <v>8082.72</v>
      </c>
      <c r="G241" s="75">
        <f t="shared" si="3"/>
        <v>0.4811142857142857</v>
      </c>
    </row>
    <row r="242" spans="1:7" s="118" customFormat="1" ht="12.75">
      <c r="A242" s="51"/>
      <c r="B242" s="51"/>
      <c r="C242" s="61" t="s">
        <v>119</v>
      </c>
      <c r="D242" s="45" t="s">
        <v>120</v>
      </c>
      <c r="E242" s="74">
        <v>2400</v>
      </c>
      <c r="F242" s="123">
        <v>916.4</v>
      </c>
      <c r="G242" s="75">
        <f t="shared" si="3"/>
        <v>0.3818333333333333</v>
      </c>
    </row>
    <row r="243" spans="1:7" s="118" customFormat="1" ht="12.75">
      <c r="A243" s="51"/>
      <c r="B243" s="51"/>
      <c r="C243" s="61" t="s">
        <v>91</v>
      </c>
      <c r="D243" s="114" t="s">
        <v>92</v>
      </c>
      <c r="E243" s="74">
        <v>1500</v>
      </c>
      <c r="F243" s="123">
        <v>731.99</v>
      </c>
      <c r="G243" s="75">
        <f t="shared" si="3"/>
        <v>0.48799333333333333</v>
      </c>
    </row>
    <row r="244" spans="1:7" s="118" customFormat="1" ht="24" customHeight="1">
      <c r="A244" s="51"/>
      <c r="B244" s="51"/>
      <c r="C244" s="61" t="s">
        <v>115</v>
      </c>
      <c r="D244" s="45" t="s">
        <v>116</v>
      </c>
      <c r="E244" s="74">
        <v>8159</v>
      </c>
      <c r="F244" s="123">
        <v>8159</v>
      </c>
      <c r="G244" s="75">
        <f t="shared" si="3"/>
        <v>1</v>
      </c>
    </row>
    <row r="245" spans="1:7" s="118" customFormat="1" ht="35.25" customHeight="1">
      <c r="A245" s="51"/>
      <c r="B245" s="51"/>
      <c r="C245" s="61" t="s">
        <v>133</v>
      </c>
      <c r="D245" s="114" t="s">
        <v>134</v>
      </c>
      <c r="E245" s="74">
        <v>4000</v>
      </c>
      <c r="F245" s="123">
        <v>0</v>
      </c>
      <c r="G245" s="75">
        <f t="shared" si="3"/>
        <v>0</v>
      </c>
    </row>
    <row r="246" spans="1:7" s="118" customFormat="1" ht="23.25" customHeight="1">
      <c r="A246" s="51"/>
      <c r="B246" s="51"/>
      <c r="C246" s="61" t="s">
        <v>135</v>
      </c>
      <c r="D246" s="114" t="s">
        <v>136</v>
      </c>
      <c r="E246" s="74">
        <v>2000</v>
      </c>
      <c r="F246" s="123">
        <v>821.06</v>
      </c>
      <c r="G246" s="75">
        <f t="shared" si="3"/>
        <v>0.41052999999999995</v>
      </c>
    </row>
    <row r="247" spans="1:7" s="118" customFormat="1" ht="25.5">
      <c r="A247" s="51"/>
      <c r="B247" s="51">
        <v>80146</v>
      </c>
      <c r="C247" s="60"/>
      <c r="D247" s="128" t="s">
        <v>59</v>
      </c>
      <c r="E247" s="99">
        <f>E248</f>
        <v>105480</v>
      </c>
      <c r="F247" s="117">
        <f>F248</f>
        <v>52338.74</v>
      </c>
      <c r="G247" s="100">
        <f t="shared" si="3"/>
        <v>0.4961958665149791</v>
      </c>
    </row>
    <row r="248" spans="1:7" s="124" customFormat="1" ht="12.75">
      <c r="A248" s="73"/>
      <c r="B248" s="73"/>
      <c r="C248" s="61" t="s">
        <v>85</v>
      </c>
      <c r="D248" s="45" t="s">
        <v>86</v>
      </c>
      <c r="E248" s="74">
        <v>105480</v>
      </c>
      <c r="F248" s="123">
        <v>52338.74</v>
      </c>
      <c r="G248" s="75">
        <f t="shared" si="3"/>
        <v>0.4961958665149791</v>
      </c>
    </row>
    <row r="249" spans="1:7" s="125" customFormat="1" ht="12.75">
      <c r="A249" s="51"/>
      <c r="B249" s="51">
        <v>80195</v>
      </c>
      <c r="C249" s="60"/>
      <c r="D249" s="54" t="s">
        <v>8</v>
      </c>
      <c r="E249" s="99">
        <f>E250+E251+E252</f>
        <v>243623</v>
      </c>
      <c r="F249" s="117">
        <f>F250+F251+F252</f>
        <v>135815</v>
      </c>
      <c r="G249" s="100">
        <f t="shared" si="3"/>
        <v>0.5574802050709498</v>
      </c>
    </row>
    <row r="250" spans="1:8" s="125" customFormat="1" ht="12.75">
      <c r="A250" s="51"/>
      <c r="B250" s="73"/>
      <c r="C250" s="61" t="s">
        <v>89</v>
      </c>
      <c r="D250" s="16" t="s">
        <v>90</v>
      </c>
      <c r="E250" s="74">
        <v>30000</v>
      </c>
      <c r="F250" s="123">
        <v>0</v>
      </c>
      <c r="G250" s="75">
        <f t="shared" si="3"/>
        <v>0</v>
      </c>
      <c r="H250" s="126"/>
    </row>
    <row r="251" spans="1:8" s="125" customFormat="1" ht="12.75">
      <c r="A251" s="51"/>
      <c r="B251" s="73"/>
      <c r="C251" s="61" t="s">
        <v>85</v>
      </c>
      <c r="D251" s="45" t="s">
        <v>86</v>
      </c>
      <c r="E251" s="74">
        <v>52537</v>
      </c>
      <c r="F251" s="123">
        <v>15000</v>
      </c>
      <c r="G251" s="75">
        <f t="shared" si="3"/>
        <v>0.2855130669813655</v>
      </c>
      <c r="H251" s="126"/>
    </row>
    <row r="252" spans="1:8" ht="26.25" thickBot="1">
      <c r="A252" s="12"/>
      <c r="B252" s="73"/>
      <c r="C252" s="61" t="s">
        <v>115</v>
      </c>
      <c r="D252" s="45" t="s">
        <v>116</v>
      </c>
      <c r="E252" s="74">
        <v>161086</v>
      </c>
      <c r="F252" s="123">
        <v>120815</v>
      </c>
      <c r="G252" s="95">
        <f t="shared" si="3"/>
        <v>0.7500031039320612</v>
      </c>
      <c r="H252" s="124"/>
    </row>
    <row r="253" spans="1:7" ht="13.5" customHeight="1">
      <c r="A253" s="19">
        <v>803</v>
      </c>
      <c r="B253" s="20"/>
      <c r="C253" s="145"/>
      <c r="D253" s="8" t="s">
        <v>39</v>
      </c>
      <c r="E253" s="103">
        <f>E254</f>
        <v>120000</v>
      </c>
      <c r="F253" s="103">
        <f>F255</f>
        <v>120000</v>
      </c>
      <c r="G253" s="42">
        <f t="shared" si="3"/>
        <v>1</v>
      </c>
    </row>
    <row r="254" spans="1:7" s="118" customFormat="1" ht="13.5" customHeight="1">
      <c r="A254" s="51"/>
      <c r="B254" s="51">
        <v>80395</v>
      </c>
      <c r="C254" s="60"/>
      <c r="D254" s="54" t="s">
        <v>8</v>
      </c>
      <c r="E254" s="99">
        <f>E255</f>
        <v>120000</v>
      </c>
      <c r="F254" s="99">
        <f>F255</f>
        <v>120000</v>
      </c>
      <c r="G254" s="100">
        <f>F254/E254</f>
        <v>1</v>
      </c>
    </row>
    <row r="255" spans="1:7" ht="26.25" thickBot="1">
      <c r="A255" s="13"/>
      <c r="B255" s="6"/>
      <c r="C255" s="146" t="s">
        <v>158</v>
      </c>
      <c r="D255" s="127" t="s">
        <v>159</v>
      </c>
      <c r="E255" s="104">
        <v>120000</v>
      </c>
      <c r="F255" s="104">
        <v>120000</v>
      </c>
      <c r="G255" s="110">
        <f>F255/E255</f>
        <v>1</v>
      </c>
    </row>
    <row r="256" spans="1:7" ht="14.25" customHeight="1">
      <c r="A256" s="14">
        <v>851</v>
      </c>
      <c r="B256" s="12"/>
      <c r="C256" s="64"/>
      <c r="D256" s="5" t="s">
        <v>40</v>
      </c>
      <c r="E256" s="32">
        <f>E257+E259+E263+E284</f>
        <v>530089.3500000001</v>
      </c>
      <c r="F256" s="32">
        <f>F257+F259+F263+F284</f>
        <v>298396.11</v>
      </c>
      <c r="G256" s="42">
        <f t="shared" si="3"/>
        <v>0.5629166290550828</v>
      </c>
    </row>
    <row r="257" spans="1:7" s="118" customFormat="1" ht="12.75">
      <c r="A257" s="51"/>
      <c r="B257" s="51">
        <v>85111</v>
      </c>
      <c r="C257" s="60"/>
      <c r="D257" s="128" t="s">
        <v>81</v>
      </c>
      <c r="E257" s="99">
        <f>E258</f>
        <v>145000</v>
      </c>
      <c r="F257" s="99">
        <f>F258</f>
        <v>145000</v>
      </c>
      <c r="G257" s="100">
        <f t="shared" si="3"/>
        <v>1</v>
      </c>
    </row>
    <row r="258" spans="1:7" s="118" customFormat="1" ht="64.5" customHeight="1">
      <c r="A258" s="51"/>
      <c r="B258" s="51"/>
      <c r="C258" s="61" t="s">
        <v>97</v>
      </c>
      <c r="D258" s="45" t="s">
        <v>98</v>
      </c>
      <c r="E258" s="74">
        <v>145000</v>
      </c>
      <c r="F258" s="74">
        <v>145000</v>
      </c>
      <c r="G258" s="75">
        <f>F258/E258</f>
        <v>1</v>
      </c>
    </row>
    <row r="259" spans="1:7" s="118" customFormat="1" ht="12.75">
      <c r="A259" s="51"/>
      <c r="B259" s="51">
        <v>85153</v>
      </c>
      <c r="C259" s="60"/>
      <c r="D259" s="128" t="s">
        <v>73</v>
      </c>
      <c r="E259" s="99">
        <f>E260+E261+E262</f>
        <v>35000</v>
      </c>
      <c r="F259" s="99">
        <f>F260+F261+F262</f>
        <v>0</v>
      </c>
      <c r="G259" s="100">
        <f t="shared" si="3"/>
        <v>0</v>
      </c>
    </row>
    <row r="260" spans="1:7" s="118" customFormat="1" ht="12.75">
      <c r="A260" s="51"/>
      <c r="B260" s="51"/>
      <c r="C260" s="61" t="s">
        <v>105</v>
      </c>
      <c r="D260" s="16" t="s">
        <v>106</v>
      </c>
      <c r="E260" s="74">
        <v>34390</v>
      </c>
      <c r="F260" s="74">
        <v>0</v>
      </c>
      <c r="G260" s="75">
        <f>F260/E260</f>
        <v>0</v>
      </c>
    </row>
    <row r="261" spans="1:7" s="118" customFormat="1" ht="27.75" customHeight="1">
      <c r="A261" s="51"/>
      <c r="B261" s="51"/>
      <c r="C261" s="61" t="s">
        <v>150</v>
      </c>
      <c r="D261" s="45" t="s">
        <v>151</v>
      </c>
      <c r="E261" s="74">
        <v>110</v>
      </c>
      <c r="F261" s="74">
        <v>0</v>
      </c>
      <c r="G261" s="75">
        <f>F261/E261</f>
        <v>0</v>
      </c>
    </row>
    <row r="262" spans="1:7" s="118" customFormat="1" ht="25.5" customHeight="1" thickBot="1">
      <c r="A262" s="56"/>
      <c r="B262" s="56"/>
      <c r="C262" s="93" t="s">
        <v>131</v>
      </c>
      <c r="D262" s="121" t="s">
        <v>132</v>
      </c>
      <c r="E262" s="96">
        <v>500</v>
      </c>
      <c r="F262" s="96">
        <v>0</v>
      </c>
      <c r="G262" s="95">
        <f>F262/E262</f>
        <v>0</v>
      </c>
    </row>
    <row r="263" spans="1:7" s="118" customFormat="1" ht="12.75">
      <c r="A263" s="51"/>
      <c r="B263" s="51">
        <v>85154</v>
      </c>
      <c r="C263" s="60"/>
      <c r="D263" s="128" t="s">
        <v>41</v>
      </c>
      <c r="E263" s="99">
        <f>E264+E265+E266+E267+E268+E269+E270+E271+E272+E273+E274+E275+E276+E277+E278+E279+E280+E281+E282+E283</f>
        <v>349969.35000000003</v>
      </c>
      <c r="F263" s="99">
        <f>F264+F265+F266+F267+F268+F269+F270+F271+F272+F273+F275+F276+F277+F278+F279+F280+F281+F282+F283</f>
        <v>153396.11000000002</v>
      </c>
      <c r="G263" s="100">
        <f t="shared" si="3"/>
        <v>0.4383129836941435</v>
      </c>
    </row>
    <row r="264" spans="1:7" s="118" customFormat="1" ht="50.25" customHeight="1">
      <c r="A264" s="51"/>
      <c r="B264" s="51"/>
      <c r="C264" s="61" t="s">
        <v>168</v>
      </c>
      <c r="D264" s="114" t="s">
        <v>169</v>
      </c>
      <c r="E264" s="74">
        <v>16000</v>
      </c>
      <c r="F264" s="74">
        <v>16000</v>
      </c>
      <c r="G264" s="75">
        <f t="shared" si="3"/>
        <v>1</v>
      </c>
    </row>
    <row r="265" spans="1:7" s="118" customFormat="1" ht="12.75">
      <c r="A265" s="51"/>
      <c r="B265" s="51"/>
      <c r="C265" s="61" t="s">
        <v>117</v>
      </c>
      <c r="D265" s="16" t="s">
        <v>118</v>
      </c>
      <c r="E265" s="74">
        <v>15000</v>
      </c>
      <c r="F265" s="74">
        <v>2960</v>
      </c>
      <c r="G265" s="75">
        <f t="shared" si="3"/>
        <v>0.19733333333333333</v>
      </c>
    </row>
    <row r="266" spans="1:7" s="118" customFormat="1" ht="12.75">
      <c r="A266" s="51"/>
      <c r="B266" s="51"/>
      <c r="C266" s="61" t="s">
        <v>107</v>
      </c>
      <c r="D266" s="16" t="s">
        <v>108</v>
      </c>
      <c r="E266" s="74">
        <v>168594</v>
      </c>
      <c r="F266" s="74">
        <v>80054.38</v>
      </c>
      <c r="G266" s="75">
        <f t="shared" si="3"/>
        <v>0.47483528476695497</v>
      </c>
    </row>
    <row r="267" spans="1:7" s="118" customFormat="1" ht="12.75">
      <c r="A267" s="51"/>
      <c r="B267" s="51"/>
      <c r="C267" s="61" t="s">
        <v>109</v>
      </c>
      <c r="D267" s="16" t="s">
        <v>110</v>
      </c>
      <c r="E267" s="74">
        <v>13850</v>
      </c>
      <c r="F267" s="74">
        <v>11009.1</v>
      </c>
      <c r="G267" s="75">
        <f t="shared" si="3"/>
        <v>0.7948808664259928</v>
      </c>
    </row>
    <row r="268" spans="1:7" s="118" customFormat="1" ht="12.75">
      <c r="A268" s="51"/>
      <c r="B268" s="51"/>
      <c r="C268" s="61" t="s">
        <v>111</v>
      </c>
      <c r="D268" s="16" t="s">
        <v>112</v>
      </c>
      <c r="E268" s="74">
        <v>31363</v>
      </c>
      <c r="F268" s="74">
        <v>11318.06</v>
      </c>
      <c r="G268" s="75">
        <f t="shared" si="3"/>
        <v>0.3608730032203552</v>
      </c>
    </row>
    <row r="269" spans="1:7" s="118" customFormat="1" ht="12.75">
      <c r="A269" s="51"/>
      <c r="B269" s="51"/>
      <c r="C269" s="61" t="s">
        <v>113</v>
      </c>
      <c r="D269" s="16" t="s">
        <v>114</v>
      </c>
      <c r="E269" s="74">
        <v>4471</v>
      </c>
      <c r="F269" s="74">
        <v>2089.91</v>
      </c>
      <c r="G269" s="75">
        <f t="shared" si="3"/>
        <v>0.4674368150301946</v>
      </c>
    </row>
    <row r="270" spans="1:7" s="118" customFormat="1" ht="12.75">
      <c r="A270" s="51"/>
      <c r="B270" s="51"/>
      <c r="C270" s="61" t="s">
        <v>105</v>
      </c>
      <c r="D270" s="16" t="s">
        <v>106</v>
      </c>
      <c r="E270" s="74">
        <v>16627.28</v>
      </c>
      <c r="F270" s="74">
        <v>772</v>
      </c>
      <c r="G270" s="75">
        <f t="shared" si="3"/>
        <v>0.04642972272073364</v>
      </c>
    </row>
    <row r="271" spans="1:7" s="118" customFormat="1" ht="11.25" customHeight="1">
      <c r="A271" s="51"/>
      <c r="B271" s="51"/>
      <c r="C271" s="61" t="s">
        <v>89</v>
      </c>
      <c r="D271" s="16" t="s">
        <v>90</v>
      </c>
      <c r="E271" s="74">
        <v>14000</v>
      </c>
      <c r="F271" s="74">
        <v>5328.31</v>
      </c>
      <c r="G271" s="75">
        <f t="shared" si="3"/>
        <v>0.3805935714285715</v>
      </c>
    </row>
    <row r="272" spans="1:7" s="118" customFormat="1" ht="24" customHeight="1">
      <c r="A272" s="51"/>
      <c r="B272" s="51"/>
      <c r="C272" s="61" t="s">
        <v>150</v>
      </c>
      <c r="D272" s="45" t="s">
        <v>151</v>
      </c>
      <c r="E272" s="74">
        <v>500</v>
      </c>
      <c r="F272" s="74">
        <v>0</v>
      </c>
      <c r="G272" s="75">
        <f t="shared" si="3"/>
        <v>0</v>
      </c>
    </row>
    <row r="273" spans="1:7" s="118" customFormat="1" ht="12.75">
      <c r="A273" s="51"/>
      <c r="B273" s="51"/>
      <c r="C273" s="61" t="s">
        <v>123</v>
      </c>
      <c r="D273" s="114" t="s">
        <v>124</v>
      </c>
      <c r="E273" s="74">
        <v>21000</v>
      </c>
      <c r="F273" s="74">
        <v>8863.03</v>
      </c>
      <c r="G273" s="75">
        <f t="shared" si="3"/>
        <v>0.42204904761904766</v>
      </c>
    </row>
    <row r="274" spans="1:7" s="118" customFormat="1" ht="12.75">
      <c r="A274" s="51"/>
      <c r="B274" s="51"/>
      <c r="C274" s="61" t="s">
        <v>95</v>
      </c>
      <c r="D274" s="114" t="s">
        <v>96</v>
      </c>
      <c r="E274" s="74">
        <v>2000</v>
      </c>
      <c r="F274" s="74">
        <v>0</v>
      </c>
      <c r="G274" s="75">
        <f t="shared" si="3"/>
        <v>0</v>
      </c>
    </row>
    <row r="275" spans="1:7" s="118" customFormat="1" ht="12.75">
      <c r="A275" s="51"/>
      <c r="B275" s="51"/>
      <c r="C275" s="61" t="s">
        <v>85</v>
      </c>
      <c r="D275" s="45" t="s">
        <v>86</v>
      </c>
      <c r="E275" s="74">
        <v>16500</v>
      </c>
      <c r="F275" s="74">
        <v>4517.07</v>
      </c>
      <c r="G275" s="75">
        <f t="shared" si="3"/>
        <v>0.27376181818181816</v>
      </c>
    </row>
    <row r="276" spans="1:7" s="118" customFormat="1" ht="25.5" customHeight="1">
      <c r="A276" s="51"/>
      <c r="B276" s="51"/>
      <c r="C276" s="61" t="s">
        <v>127</v>
      </c>
      <c r="D276" s="114" t="s">
        <v>128</v>
      </c>
      <c r="E276" s="74">
        <v>1000</v>
      </c>
      <c r="F276" s="74">
        <v>772.16</v>
      </c>
      <c r="G276" s="75">
        <f t="shared" si="3"/>
        <v>0.77216</v>
      </c>
    </row>
    <row r="277" spans="1:7" s="118" customFormat="1" ht="25.5" customHeight="1">
      <c r="A277" s="51"/>
      <c r="B277" s="51"/>
      <c r="C277" s="61" t="s">
        <v>129</v>
      </c>
      <c r="D277" s="114" t="s">
        <v>130</v>
      </c>
      <c r="E277" s="74">
        <v>5000</v>
      </c>
      <c r="F277" s="74">
        <v>2227.38</v>
      </c>
      <c r="G277" s="75">
        <f t="shared" si="3"/>
        <v>0.44547600000000004</v>
      </c>
    </row>
    <row r="278" spans="1:7" s="118" customFormat="1" ht="12.75">
      <c r="A278" s="51"/>
      <c r="B278" s="51"/>
      <c r="C278" s="61" t="s">
        <v>119</v>
      </c>
      <c r="D278" s="45" t="s">
        <v>120</v>
      </c>
      <c r="E278" s="74">
        <v>2000</v>
      </c>
      <c r="F278" s="74">
        <v>623.08</v>
      </c>
      <c r="G278" s="75">
        <f t="shared" si="3"/>
        <v>0.31154000000000004</v>
      </c>
    </row>
    <row r="279" spans="1:7" s="118" customFormat="1" ht="12.75">
      <c r="A279" s="51"/>
      <c r="B279" s="51"/>
      <c r="C279" s="61" t="s">
        <v>91</v>
      </c>
      <c r="D279" s="114" t="s">
        <v>92</v>
      </c>
      <c r="E279" s="74">
        <v>700</v>
      </c>
      <c r="F279" s="74">
        <v>0</v>
      </c>
      <c r="G279" s="75">
        <f t="shared" si="3"/>
        <v>0</v>
      </c>
    </row>
    <row r="280" spans="1:7" s="118" customFormat="1" ht="25.5">
      <c r="A280" s="51"/>
      <c r="B280" s="51"/>
      <c r="C280" s="61" t="s">
        <v>115</v>
      </c>
      <c r="D280" s="45" t="s">
        <v>116</v>
      </c>
      <c r="E280" s="74">
        <v>6664.07</v>
      </c>
      <c r="F280" s="74">
        <v>5176.57</v>
      </c>
      <c r="G280" s="75">
        <f t="shared" si="3"/>
        <v>0.7767880589489606</v>
      </c>
    </row>
    <row r="281" spans="1:7" s="118" customFormat="1" ht="24" customHeight="1">
      <c r="A281" s="51"/>
      <c r="B281" s="51"/>
      <c r="C281" s="61" t="s">
        <v>131</v>
      </c>
      <c r="D281" s="114" t="s">
        <v>132</v>
      </c>
      <c r="E281" s="74">
        <v>12500</v>
      </c>
      <c r="F281" s="74">
        <v>1540</v>
      </c>
      <c r="G281" s="75">
        <f t="shared" si="3"/>
        <v>0.1232</v>
      </c>
    </row>
    <row r="282" spans="1:7" s="118" customFormat="1" ht="38.25">
      <c r="A282" s="51"/>
      <c r="B282" s="51"/>
      <c r="C282" s="61" t="s">
        <v>133</v>
      </c>
      <c r="D282" s="114" t="s">
        <v>134</v>
      </c>
      <c r="E282" s="74">
        <v>1200</v>
      </c>
      <c r="F282" s="74">
        <v>145.06</v>
      </c>
      <c r="G282" s="75">
        <f t="shared" si="3"/>
        <v>0.12088333333333333</v>
      </c>
    </row>
    <row r="283" spans="1:7" s="118" customFormat="1" ht="25.5">
      <c r="A283" s="51"/>
      <c r="B283" s="51"/>
      <c r="C283" s="61" t="s">
        <v>135</v>
      </c>
      <c r="D283" s="114" t="s">
        <v>136</v>
      </c>
      <c r="E283" s="74">
        <v>1000</v>
      </c>
      <c r="F283" s="74">
        <v>0</v>
      </c>
      <c r="G283" s="75">
        <f t="shared" si="3"/>
        <v>0</v>
      </c>
    </row>
    <row r="284" spans="1:7" s="118" customFormat="1" ht="12.75">
      <c r="A284" s="51"/>
      <c r="B284" s="54">
        <v>85195</v>
      </c>
      <c r="C284" s="77"/>
      <c r="D284" s="54" t="s">
        <v>8</v>
      </c>
      <c r="E284" s="99">
        <f>E285</f>
        <v>120</v>
      </c>
      <c r="F284" s="99">
        <f>F285</f>
        <v>0</v>
      </c>
      <c r="G284" s="112">
        <f t="shared" si="3"/>
        <v>0</v>
      </c>
    </row>
    <row r="285" spans="1:7" s="118" customFormat="1" ht="13.5" thickBot="1">
      <c r="A285" s="51"/>
      <c r="B285" s="129"/>
      <c r="C285" s="83" t="s">
        <v>89</v>
      </c>
      <c r="D285" s="15" t="s">
        <v>90</v>
      </c>
      <c r="E285" s="96">
        <v>120</v>
      </c>
      <c r="F285" s="96">
        <v>0</v>
      </c>
      <c r="G285" s="113">
        <f t="shared" si="3"/>
        <v>0</v>
      </c>
    </row>
    <row r="286" spans="1:7" ht="13.5" customHeight="1">
      <c r="A286" s="19">
        <v>852</v>
      </c>
      <c r="B286" s="12"/>
      <c r="C286" s="64"/>
      <c r="D286" s="5" t="s">
        <v>69</v>
      </c>
      <c r="E286" s="32">
        <f>E287+E289+E302+E305+E307+E309+E329+E335</f>
        <v>12998301</v>
      </c>
      <c r="F286" s="32">
        <f>F287+F289+F302+F305+F307+F309+F329+F335</f>
        <v>5885809.72</v>
      </c>
      <c r="G286" s="42">
        <f t="shared" si="3"/>
        <v>0.45281377312311816</v>
      </c>
    </row>
    <row r="287" spans="1:7" s="118" customFormat="1" ht="12.75">
      <c r="A287" s="51"/>
      <c r="B287" s="51">
        <v>85202</v>
      </c>
      <c r="C287" s="60"/>
      <c r="D287" s="128" t="s">
        <v>74</v>
      </c>
      <c r="E287" s="99">
        <f>E288</f>
        <v>120000</v>
      </c>
      <c r="F287" s="99">
        <f>F288</f>
        <v>41327.97</v>
      </c>
      <c r="G287" s="100">
        <f t="shared" si="3"/>
        <v>0.34439975</v>
      </c>
    </row>
    <row r="288" spans="1:7" s="124" customFormat="1" ht="39.75" customHeight="1">
      <c r="A288" s="73"/>
      <c r="B288" s="73"/>
      <c r="C288" s="61" t="s">
        <v>162</v>
      </c>
      <c r="D288" s="114" t="s">
        <v>163</v>
      </c>
      <c r="E288" s="74">
        <v>120000</v>
      </c>
      <c r="F288" s="74">
        <v>41327.97</v>
      </c>
      <c r="G288" s="75">
        <f>F288/E288</f>
        <v>0.34439975</v>
      </c>
    </row>
    <row r="289" spans="1:7" s="118" customFormat="1" ht="38.25" customHeight="1">
      <c r="A289" s="51"/>
      <c r="B289" s="51">
        <v>85212</v>
      </c>
      <c r="C289" s="60"/>
      <c r="D289" s="128" t="s">
        <v>60</v>
      </c>
      <c r="E289" s="99">
        <f>E290+E291+E292+E293+E294+E295+E296+E297+E298+E299+E300+E301</f>
        <v>8150000</v>
      </c>
      <c r="F289" s="99">
        <f>F290+F291+F292+F293+F294+F295+F296+F297+F298+F299+F300+F301</f>
        <v>3799305.75</v>
      </c>
      <c r="G289" s="100">
        <f t="shared" si="3"/>
        <v>0.4661724846625767</v>
      </c>
    </row>
    <row r="290" spans="1:7" s="118" customFormat="1" ht="12" customHeight="1">
      <c r="A290" s="114"/>
      <c r="B290" s="114"/>
      <c r="C290" s="147" t="s">
        <v>164</v>
      </c>
      <c r="D290" s="114" t="s">
        <v>165</v>
      </c>
      <c r="E290" s="132">
        <v>7912621</v>
      </c>
      <c r="F290" s="132">
        <v>3702906.34</v>
      </c>
      <c r="G290" s="133">
        <f t="shared" si="3"/>
        <v>0.4679746875276852</v>
      </c>
    </row>
    <row r="291" spans="1:7" s="118" customFormat="1" ht="12" customHeight="1">
      <c r="A291" s="114"/>
      <c r="B291" s="114"/>
      <c r="C291" s="147" t="s">
        <v>107</v>
      </c>
      <c r="D291" s="16" t="s">
        <v>108</v>
      </c>
      <c r="E291" s="132">
        <v>136044</v>
      </c>
      <c r="F291" s="132">
        <v>53376.66</v>
      </c>
      <c r="G291" s="133">
        <f aca="true" t="shared" si="4" ref="G291:G301">F291/E291</f>
        <v>0.392348504895475</v>
      </c>
    </row>
    <row r="292" spans="1:7" s="118" customFormat="1" ht="12" customHeight="1">
      <c r="A292" s="114"/>
      <c r="B292" s="114"/>
      <c r="C292" s="147" t="s">
        <v>109</v>
      </c>
      <c r="D292" s="16" t="s">
        <v>110</v>
      </c>
      <c r="E292" s="132">
        <v>9300</v>
      </c>
      <c r="F292" s="132">
        <v>9257.89</v>
      </c>
      <c r="G292" s="133">
        <f t="shared" si="4"/>
        <v>0.9954720430107526</v>
      </c>
    </row>
    <row r="293" spans="1:7" s="118" customFormat="1" ht="12" customHeight="1">
      <c r="A293" s="114"/>
      <c r="B293" s="114"/>
      <c r="C293" s="147" t="s">
        <v>111</v>
      </c>
      <c r="D293" s="16" t="s">
        <v>112</v>
      </c>
      <c r="E293" s="132">
        <v>27542</v>
      </c>
      <c r="F293" s="132">
        <v>8241.38</v>
      </c>
      <c r="G293" s="133">
        <f t="shared" si="4"/>
        <v>0.2992295403383922</v>
      </c>
    </row>
    <row r="294" spans="1:7" s="118" customFormat="1" ht="12" customHeight="1">
      <c r="A294" s="114"/>
      <c r="B294" s="114"/>
      <c r="C294" s="147" t="s">
        <v>113</v>
      </c>
      <c r="D294" s="16" t="s">
        <v>114</v>
      </c>
      <c r="E294" s="132">
        <v>3806</v>
      </c>
      <c r="F294" s="132">
        <v>1307.71</v>
      </c>
      <c r="G294" s="133">
        <f t="shared" si="4"/>
        <v>0.34359169732002104</v>
      </c>
    </row>
    <row r="295" spans="1:7" s="118" customFormat="1" ht="12" customHeight="1">
      <c r="A295" s="114"/>
      <c r="B295" s="114"/>
      <c r="C295" s="147" t="s">
        <v>105</v>
      </c>
      <c r="D295" s="16" t="s">
        <v>106</v>
      </c>
      <c r="E295" s="132">
        <v>20000</v>
      </c>
      <c r="F295" s="132">
        <v>0</v>
      </c>
      <c r="G295" s="133">
        <f t="shared" si="4"/>
        <v>0</v>
      </c>
    </row>
    <row r="296" spans="1:7" s="118" customFormat="1" ht="12" customHeight="1">
      <c r="A296" s="114"/>
      <c r="B296" s="114"/>
      <c r="C296" s="147" t="s">
        <v>89</v>
      </c>
      <c r="D296" s="16" t="s">
        <v>90</v>
      </c>
      <c r="E296" s="132">
        <v>15800</v>
      </c>
      <c r="F296" s="132">
        <v>6454.29</v>
      </c>
      <c r="G296" s="133">
        <f t="shared" si="4"/>
        <v>0.40849936708860757</v>
      </c>
    </row>
    <row r="297" spans="1:7" s="118" customFormat="1" ht="12" customHeight="1">
      <c r="A297" s="114"/>
      <c r="B297" s="114"/>
      <c r="C297" s="147" t="s">
        <v>123</v>
      </c>
      <c r="D297" s="16" t="s">
        <v>124</v>
      </c>
      <c r="E297" s="132">
        <v>5000</v>
      </c>
      <c r="F297" s="132">
        <v>1006.71</v>
      </c>
      <c r="G297" s="133">
        <f t="shared" si="4"/>
        <v>0.20134200000000002</v>
      </c>
    </row>
    <row r="298" spans="1:7" s="118" customFormat="1" ht="12" customHeight="1">
      <c r="A298" s="114"/>
      <c r="B298" s="114"/>
      <c r="C298" s="147" t="s">
        <v>85</v>
      </c>
      <c r="D298" s="45" t="s">
        <v>86</v>
      </c>
      <c r="E298" s="132">
        <v>17000</v>
      </c>
      <c r="F298" s="132">
        <v>16339.25</v>
      </c>
      <c r="G298" s="133">
        <f t="shared" si="4"/>
        <v>0.9611323529411765</v>
      </c>
    </row>
    <row r="299" spans="1:7" s="118" customFormat="1" ht="12.75" customHeight="1">
      <c r="A299" s="114"/>
      <c r="B299" s="114"/>
      <c r="C299" s="147" t="s">
        <v>119</v>
      </c>
      <c r="D299" s="45" t="s">
        <v>120</v>
      </c>
      <c r="E299" s="132">
        <v>1000</v>
      </c>
      <c r="F299" s="132">
        <v>151.3</v>
      </c>
      <c r="G299" s="133">
        <f t="shared" si="4"/>
        <v>0.15130000000000002</v>
      </c>
    </row>
    <row r="300" spans="1:7" s="118" customFormat="1" ht="24.75" customHeight="1">
      <c r="A300" s="114"/>
      <c r="B300" s="114"/>
      <c r="C300" s="147" t="s">
        <v>131</v>
      </c>
      <c r="D300" s="114" t="s">
        <v>132</v>
      </c>
      <c r="E300" s="132">
        <v>1500</v>
      </c>
      <c r="F300" s="132">
        <v>230</v>
      </c>
      <c r="G300" s="133">
        <f t="shared" si="4"/>
        <v>0.15333333333333332</v>
      </c>
    </row>
    <row r="301" spans="1:7" s="118" customFormat="1" ht="36.75" customHeight="1" thickBot="1">
      <c r="A301" s="121"/>
      <c r="B301" s="121"/>
      <c r="C301" s="155" t="s">
        <v>133</v>
      </c>
      <c r="D301" s="121" t="s">
        <v>134</v>
      </c>
      <c r="E301" s="135">
        <v>387</v>
      </c>
      <c r="F301" s="135">
        <v>34.22</v>
      </c>
      <c r="G301" s="156">
        <f t="shared" si="4"/>
        <v>0.08842377260981912</v>
      </c>
    </row>
    <row r="302" spans="1:7" s="118" customFormat="1" ht="51" customHeight="1">
      <c r="A302" s="51"/>
      <c r="B302" s="51">
        <v>85213</v>
      </c>
      <c r="C302" s="60"/>
      <c r="D302" s="128" t="s">
        <v>61</v>
      </c>
      <c r="E302" s="99">
        <f>E303+E304</f>
        <v>56300</v>
      </c>
      <c r="F302" s="99">
        <f>F303+F304</f>
        <v>27600</v>
      </c>
      <c r="G302" s="100">
        <f t="shared" si="3"/>
        <v>0.49023090586145646</v>
      </c>
    </row>
    <row r="303" spans="1:7" s="118" customFormat="1" ht="12" customHeight="1">
      <c r="A303" s="51"/>
      <c r="B303" s="51"/>
      <c r="C303" s="61" t="s">
        <v>164</v>
      </c>
      <c r="D303" s="114" t="s">
        <v>165</v>
      </c>
      <c r="E303" s="74">
        <v>4000</v>
      </c>
      <c r="F303" s="74">
        <v>0</v>
      </c>
      <c r="G303" s="75">
        <f>F303/E303</f>
        <v>0</v>
      </c>
    </row>
    <row r="304" spans="1:7" s="118" customFormat="1" ht="12" customHeight="1">
      <c r="A304" s="51"/>
      <c r="B304" s="51"/>
      <c r="C304" s="61" t="s">
        <v>166</v>
      </c>
      <c r="D304" s="25" t="s">
        <v>61</v>
      </c>
      <c r="E304" s="74">
        <v>52300</v>
      </c>
      <c r="F304" s="74">
        <v>27600</v>
      </c>
      <c r="G304" s="75">
        <f t="shared" si="3"/>
        <v>0.5277246653919694</v>
      </c>
    </row>
    <row r="305" spans="1:7" s="118" customFormat="1" ht="24" customHeight="1">
      <c r="A305" s="51"/>
      <c r="B305" s="51">
        <v>85214</v>
      </c>
      <c r="C305" s="60"/>
      <c r="D305" s="128" t="s">
        <v>62</v>
      </c>
      <c r="E305" s="99">
        <f>E306</f>
        <v>967000</v>
      </c>
      <c r="F305" s="99">
        <f>F306</f>
        <v>468360.85</v>
      </c>
      <c r="G305" s="100">
        <f t="shared" si="3"/>
        <v>0.484344208893485</v>
      </c>
    </row>
    <row r="306" spans="1:7" s="118" customFormat="1" ht="14.25" customHeight="1">
      <c r="A306" s="51"/>
      <c r="B306" s="51"/>
      <c r="C306" s="61" t="s">
        <v>164</v>
      </c>
      <c r="D306" s="114" t="s">
        <v>165</v>
      </c>
      <c r="E306" s="74">
        <v>967000</v>
      </c>
      <c r="F306" s="74">
        <v>468360.85</v>
      </c>
      <c r="G306" s="75">
        <f>F306/E306</f>
        <v>0.484344208893485</v>
      </c>
    </row>
    <row r="307" spans="1:7" s="118" customFormat="1" ht="12.75">
      <c r="A307" s="51"/>
      <c r="B307" s="51">
        <v>85215</v>
      </c>
      <c r="C307" s="60"/>
      <c r="D307" s="128" t="s">
        <v>63</v>
      </c>
      <c r="E307" s="99">
        <f>E308</f>
        <v>1360000</v>
      </c>
      <c r="F307" s="99">
        <f>F308</f>
        <v>554021.42</v>
      </c>
      <c r="G307" s="100">
        <f t="shared" si="3"/>
        <v>0.4073686911764706</v>
      </c>
    </row>
    <row r="308" spans="1:7" s="124" customFormat="1" ht="12.75">
      <c r="A308" s="73"/>
      <c r="B308" s="73"/>
      <c r="C308" s="61" t="s">
        <v>164</v>
      </c>
      <c r="D308" s="114" t="s">
        <v>165</v>
      </c>
      <c r="E308" s="74">
        <v>1360000</v>
      </c>
      <c r="F308" s="74">
        <v>554021.42</v>
      </c>
      <c r="G308" s="75">
        <f t="shared" si="3"/>
        <v>0.4073686911764706</v>
      </c>
    </row>
    <row r="309" spans="1:7" s="118" customFormat="1" ht="12.75">
      <c r="A309" s="51"/>
      <c r="B309" s="51">
        <v>85219</v>
      </c>
      <c r="C309" s="60"/>
      <c r="D309" s="128" t="s">
        <v>42</v>
      </c>
      <c r="E309" s="99">
        <f>E310+E311+E312+E313+E314+E315+E316+E317+E318+E319+E320+E321+E322+E323+E324+E325+E326+E327+E328</f>
        <v>1968139</v>
      </c>
      <c r="F309" s="99">
        <f>F310+F311+F312+F313+F314+F315+F316+F317+F318++F319+F320+F321+F322+F323+F324+F325+F326+F327+F328</f>
        <v>767744.71</v>
      </c>
      <c r="G309" s="100">
        <f t="shared" si="3"/>
        <v>0.3900866300601736</v>
      </c>
    </row>
    <row r="310" spans="1:7" s="118" customFormat="1" ht="25.5">
      <c r="A310" s="73"/>
      <c r="B310" s="73"/>
      <c r="C310" s="61" t="s">
        <v>148</v>
      </c>
      <c r="D310" s="45" t="s">
        <v>149</v>
      </c>
      <c r="E310" s="74">
        <v>5000</v>
      </c>
      <c r="F310" s="74">
        <v>670.03</v>
      </c>
      <c r="G310" s="75">
        <f>F310/E310</f>
        <v>0.134006</v>
      </c>
    </row>
    <row r="311" spans="1:7" s="118" customFormat="1" ht="12.75">
      <c r="A311" s="51"/>
      <c r="B311" s="51"/>
      <c r="C311" s="61" t="s">
        <v>107</v>
      </c>
      <c r="D311" s="16" t="s">
        <v>108</v>
      </c>
      <c r="E311" s="74">
        <v>1354512</v>
      </c>
      <c r="F311" s="74">
        <v>478929.45</v>
      </c>
      <c r="G311" s="75">
        <f t="shared" si="3"/>
        <v>0.35358080991530527</v>
      </c>
    </row>
    <row r="312" spans="1:7" s="118" customFormat="1" ht="12.75">
      <c r="A312" s="51"/>
      <c r="B312" s="51"/>
      <c r="C312" s="61" t="s">
        <v>109</v>
      </c>
      <c r="D312" s="16" t="s">
        <v>110</v>
      </c>
      <c r="E312" s="74">
        <v>60400</v>
      </c>
      <c r="F312" s="74">
        <v>60116.76</v>
      </c>
      <c r="G312" s="75">
        <f t="shared" si="3"/>
        <v>0.9953105960264901</v>
      </c>
    </row>
    <row r="313" spans="1:7" s="118" customFormat="1" ht="12.75">
      <c r="A313" s="51"/>
      <c r="B313" s="51"/>
      <c r="C313" s="61" t="s">
        <v>111</v>
      </c>
      <c r="D313" s="16" t="s">
        <v>112</v>
      </c>
      <c r="E313" s="74">
        <v>235804</v>
      </c>
      <c r="F313" s="74">
        <v>82336.69</v>
      </c>
      <c r="G313" s="75">
        <f t="shared" si="3"/>
        <v>0.3491742718528948</v>
      </c>
    </row>
    <row r="314" spans="1:7" s="118" customFormat="1" ht="12.75">
      <c r="A314" s="51"/>
      <c r="B314" s="51"/>
      <c r="C314" s="61" t="s">
        <v>113</v>
      </c>
      <c r="D314" s="16" t="s">
        <v>114</v>
      </c>
      <c r="E314" s="74">
        <v>32723</v>
      </c>
      <c r="F314" s="74">
        <v>13064.9</v>
      </c>
      <c r="G314" s="75">
        <f t="shared" si="3"/>
        <v>0.3992574030498426</v>
      </c>
    </row>
    <row r="315" spans="1:7" s="118" customFormat="1" ht="12.75">
      <c r="A315" s="51"/>
      <c r="B315" s="51"/>
      <c r="C315" s="61" t="s">
        <v>89</v>
      </c>
      <c r="D315" s="16" t="s">
        <v>90</v>
      </c>
      <c r="E315" s="74">
        <v>40000</v>
      </c>
      <c r="F315" s="74">
        <v>21026.06</v>
      </c>
      <c r="G315" s="75">
        <f t="shared" si="3"/>
        <v>0.5256515</v>
      </c>
    </row>
    <row r="316" spans="1:7" s="118" customFormat="1" ht="12.75">
      <c r="A316" s="51"/>
      <c r="B316" s="51"/>
      <c r="C316" s="61" t="s">
        <v>123</v>
      </c>
      <c r="D316" s="114" t="s">
        <v>124</v>
      </c>
      <c r="E316" s="74">
        <v>22000</v>
      </c>
      <c r="F316" s="74">
        <v>9060.45</v>
      </c>
      <c r="G316" s="75">
        <f t="shared" si="3"/>
        <v>0.4118386363636364</v>
      </c>
    </row>
    <row r="317" spans="1:7" s="118" customFormat="1" ht="12.75">
      <c r="A317" s="51"/>
      <c r="B317" s="51"/>
      <c r="C317" s="61" t="s">
        <v>95</v>
      </c>
      <c r="D317" s="114" t="s">
        <v>96</v>
      </c>
      <c r="E317" s="74">
        <v>20000</v>
      </c>
      <c r="F317" s="74">
        <v>0</v>
      </c>
      <c r="G317" s="75">
        <f t="shared" si="3"/>
        <v>0</v>
      </c>
    </row>
    <row r="318" spans="1:7" s="118" customFormat="1" ht="12.75">
      <c r="A318" s="51"/>
      <c r="B318" s="51"/>
      <c r="C318" s="61" t="s">
        <v>152</v>
      </c>
      <c r="D318" s="16" t="s">
        <v>153</v>
      </c>
      <c r="E318" s="74">
        <v>1700</v>
      </c>
      <c r="F318" s="74">
        <v>220</v>
      </c>
      <c r="G318" s="75">
        <f t="shared" si="3"/>
        <v>0.12941176470588237</v>
      </c>
    </row>
    <row r="319" spans="1:7" s="118" customFormat="1" ht="12.75">
      <c r="A319" s="51"/>
      <c r="B319" s="51"/>
      <c r="C319" s="61" t="s">
        <v>85</v>
      </c>
      <c r="D319" s="45" t="s">
        <v>86</v>
      </c>
      <c r="E319" s="74">
        <v>64000</v>
      </c>
      <c r="F319" s="74">
        <v>24995.62</v>
      </c>
      <c r="G319" s="75">
        <f t="shared" si="3"/>
        <v>0.3905565625</v>
      </c>
    </row>
    <row r="320" spans="1:7" s="118" customFormat="1" ht="12" customHeight="1">
      <c r="A320" s="51"/>
      <c r="B320" s="51"/>
      <c r="C320" s="61" t="s">
        <v>125</v>
      </c>
      <c r="D320" s="114" t="s">
        <v>126</v>
      </c>
      <c r="E320" s="74">
        <v>1100</v>
      </c>
      <c r="F320" s="74">
        <v>396</v>
      </c>
      <c r="G320" s="75">
        <f t="shared" si="3"/>
        <v>0.36</v>
      </c>
    </row>
    <row r="321" spans="1:7" s="118" customFormat="1" ht="24" customHeight="1">
      <c r="A321" s="51"/>
      <c r="B321" s="51"/>
      <c r="C321" s="61" t="s">
        <v>127</v>
      </c>
      <c r="D321" s="114" t="s">
        <v>128</v>
      </c>
      <c r="E321" s="74">
        <v>2000</v>
      </c>
      <c r="F321" s="74">
        <v>512.4</v>
      </c>
      <c r="G321" s="75">
        <f t="shared" si="3"/>
        <v>0.2562</v>
      </c>
    </row>
    <row r="322" spans="1:7" s="118" customFormat="1" ht="24.75" customHeight="1">
      <c r="A322" s="51"/>
      <c r="B322" s="51"/>
      <c r="C322" s="61" t="s">
        <v>129</v>
      </c>
      <c r="D322" s="114" t="s">
        <v>130</v>
      </c>
      <c r="E322" s="74">
        <v>9000</v>
      </c>
      <c r="F322" s="74">
        <v>4943.28</v>
      </c>
      <c r="G322" s="75">
        <f t="shared" si="3"/>
        <v>0.5492533333333333</v>
      </c>
    </row>
    <row r="323" spans="1:7" s="118" customFormat="1" ht="11.25" customHeight="1">
      <c r="A323" s="51"/>
      <c r="B323" s="51"/>
      <c r="C323" s="61" t="s">
        <v>119</v>
      </c>
      <c r="D323" s="45" t="s">
        <v>120</v>
      </c>
      <c r="E323" s="74">
        <v>12200</v>
      </c>
      <c r="F323" s="74">
        <v>5682.34</v>
      </c>
      <c r="G323" s="75">
        <f t="shared" si="3"/>
        <v>0.4657655737704918</v>
      </c>
    </row>
    <row r="324" spans="1:7" s="118" customFormat="1" ht="23.25" customHeight="1">
      <c r="A324" s="51"/>
      <c r="B324" s="51"/>
      <c r="C324" s="61" t="s">
        <v>115</v>
      </c>
      <c r="D324" s="45" t="s">
        <v>116</v>
      </c>
      <c r="E324" s="74">
        <v>41700</v>
      </c>
      <c r="F324" s="74">
        <v>31275</v>
      </c>
      <c r="G324" s="75">
        <f t="shared" si="3"/>
        <v>0.75</v>
      </c>
    </row>
    <row r="325" spans="1:7" s="118" customFormat="1" ht="25.5">
      <c r="A325" s="51"/>
      <c r="B325" s="51"/>
      <c r="C325" s="61" t="s">
        <v>131</v>
      </c>
      <c r="D325" s="114" t="s">
        <v>132</v>
      </c>
      <c r="E325" s="74">
        <v>6000</v>
      </c>
      <c r="F325" s="74">
        <v>6000</v>
      </c>
      <c r="G325" s="75">
        <f t="shared" si="3"/>
        <v>1</v>
      </c>
    </row>
    <row r="326" spans="1:7" s="118" customFormat="1" ht="26.25" customHeight="1">
      <c r="A326" s="51"/>
      <c r="B326" s="51"/>
      <c r="C326" s="61" t="s">
        <v>133</v>
      </c>
      <c r="D326" s="114" t="s">
        <v>134</v>
      </c>
      <c r="E326" s="74">
        <v>4000</v>
      </c>
      <c r="F326" s="74">
        <v>88.52</v>
      </c>
      <c r="G326" s="75">
        <f t="shared" si="3"/>
        <v>0.02213</v>
      </c>
    </row>
    <row r="327" spans="1:7" s="118" customFormat="1" ht="25.5">
      <c r="A327" s="51"/>
      <c r="B327" s="51"/>
      <c r="C327" s="61" t="s">
        <v>135</v>
      </c>
      <c r="D327" s="114" t="s">
        <v>136</v>
      </c>
      <c r="E327" s="74">
        <v>20000</v>
      </c>
      <c r="F327" s="74">
        <v>8621.21</v>
      </c>
      <c r="G327" s="75">
        <f t="shared" si="3"/>
        <v>0.43106049999999996</v>
      </c>
    </row>
    <row r="328" spans="1:7" s="118" customFormat="1" ht="25.5">
      <c r="A328" s="51"/>
      <c r="B328" s="51"/>
      <c r="C328" s="61" t="s">
        <v>137</v>
      </c>
      <c r="D328" s="114" t="s">
        <v>138</v>
      </c>
      <c r="E328" s="74">
        <v>36000</v>
      </c>
      <c r="F328" s="74">
        <v>19806</v>
      </c>
      <c r="G328" s="75">
        <f t="shared" si="3"/>
        <v>0.5501666666666667</v>
      </c>
    </row>
    <row r="329" spans="1:7" s="118" customFormat="1" ht="24" customHeight="1">
      <c r="A329" s="51"/>
      <c r="B329" s="51">
        <v>85228</v>
      </c>
      <c r="C329" s="60"/>
      <c r="D329" s="128" t="s">
        <v>67</v>
      </c>
      <c r="E329" s="99">
        <f>E330+E331+E332+E333+E334</f>
        <v>47960</v>
      </c>
      <c r="F329" s="99">
        <f>F330+F331+F332+F333+F334</f>
        <v>20500</v>
      </c>
      <c r="G329" s="100">
        <f t="shared" si="3"/>
        <v>0.4274395329441201</v>
      </c>
    </row>
    <row r="330" spans="1:7" s="124" customFormat="1" ht="14.25" customHeight="1">
      <c r="A330" s="73"/>
      <c r="B330" s="73"/>
      <c r="C330" s="61" t="s">
        <v>111</v>
      </c>
      <c r="D330" s="16" t="s">
        <v>112</v>
      </c>
      <c r="E330" s="74">
        <v>1533</v>
      </c>
      <c r="F330" s="74">
        <v>1190.72</v>
      </c>
      <c r="G330" s="75">
        <f t="shared" si="3"/>
        <v>0.7767253750815395</v>
      </c>
    </row>
    <row r="331" spans="1:7" s="118" customFormat="1" ht="11.25" customHeight="1">
      <c r="A331" s="51"/>
      <c r="B331" s="51"/>
      <c r="C331" s="61" t="s">
        <v>113</v>
      </c>
      <c r="D331" s="16" t="s">
        <v>114</v>
      </c>
      <c r="E331" s="74">
        <v>216</v>
      </c>
      <c r="F331" s="74">
        <v>188.96</v>
      </c>
      <c r="G331" s="75">
        <f t="shared" si="3"/>
        <v>0.8748148148148148</v>
      </c>
    </row>
    <row r="332" spans="1:7" s="118" customFormat="1" ht="14.25" customHeight="1">
      <c r="A332" s="51"/>
      <c r="B332" s="51"/>
      <c r="C332" s="61" t="s">
        <v>105</v>
      </c>
      <c r="D332" s="16" t="s">
        <v>106</v>
      </c>
      <c r="E332" s="74">
        <v>42111</v>
      </c>
      <c r="F332" s="74">
        <v>19120.32</v>
      </c>
      <c r="G332" s="75">
        <f t="shared" si="3"/>
        <v>0.4540457362684334</v>
      </c>
    </row>
    <row r="333" spans="1:7" s="118" customFormat="1" ht="12.75" customHeight="1">
      <c r="A333" s="51"/>
      <c r="B333" s="51"/>
      <c r="C333" s="61" t="s">
        <v>89</v>
      </c>
      <c r="D333" s="16" t="s">
        <v>90</v>
      </c>
      <c r="E333" s="74">
        <v>4000</v>
      </c>
      <c r="F333" s="74">
        <v>0</v>
      </c>
      <c r="G333" s="75">
        <f t="shared" si="3"/>
        <v>0</v>
      </c>
    </row>
    <row r="334" spans="1:7" s="118" customFormat="1" ht="12.75" customHeight="1">
      <c r="A334" s="51"/>
      <c r="B334" s="51"/>
      <c r="C334" s="61" t="s">
        <v>85</v>
      </c>
      <c r="D334" s="16" t="s">
        <v>86</v>
      </c>
      <c r="E334" s="74">
        <v>100</v>
      </c>
      <c r="F334" s="74">
        <v>0</v>
      </c>
      <c r="G334" s="75">
        <f t="shared" si="3"/>
        <v>0</v>
      </c>
    </row>
    <row r="335" spans="1:7" s="118" customFormat="1" ht="12.75" customHeight="1">
      <c r="A335" s="51"/>
      <c r="B335" s="51">
        <v>85295</v>
      </c>
      <c r="C335" s="60"/>
      <c r="D335" s="128" t="s">
        <v>8</v>
      </c>
      <c r="E335" s="99">
        <f>E336</f>
        <v>328902</v>
      </c>
      <c r="F335" s="99">
        <f>F336</f>
        <v>206949.02</v>
      </c>
      <c r="G335" s="100">
        <f>F335/E335</f>
        <v>0.6292118016916893</v>
      </c>
    </row>
    <row r="336" spans="1:7" ht="15.75" customHeight="1" thickBot="1">
      <c r="A336" s="13"/>
      <c r="B336" s="6"/>
      <c r="C336" s="139">
        <v>3110</v>
      </c>
      <c r="D336" s="121" t="s">
        <v>165</v>
      </c>
      <c r="E336" s="30">
        <v>328902</v>
      </c>
      <c r="F336" s="30">
        <v>206949.02</v>
      </c>
      <c r="G336" s="39">
        <f>F336/E336</f>
        <v>0.6292118016916893</v>
      </c>
    </row>
    <row r="337" spans="1:7" ht="36.75" customHeight="1">
      <c r="A337" s="14">
        <v>853</v>
      </c>
      <c r="B337" s="16"/>
      <c r="C337" s="65"/>
      <c r="D337" s="26" t="s">
        <v>83</v>
      </c>
      <c r="E337" s="32">
        <f>E338</f>
        <v>85240</v>
      </c>
      <c r="F337" s="32">
        <f>F338</f>
        <v>43320</v>
      </c>
      <c r="G337" s="42">
        <f t="shared" si="3"/>
        <v>0.5082121069920226</v>
      </c>
    </row>
    <row r="338" spans="1:7" ht="24" customHeight="1">
      <c r="A338" s="14"/>
      <c r="B338" s="51">
        <v>85324</v>
      </c>
      <c r="C338" s="60"/>
      <c r="D338" s="98" t="s">
        <v>57</v>
      </c>
      <c r="E338" s="99">
        <f>E339</f>
        <v>85240</v>
      </c>
      <c r="F338" s="99">
        <f>F339</f>
        <v>43320</v>
      </c>
      <c r="G338" s="100">
        <f>F338/E338</f>
        <v>0.5082121069920226</v>
      </c>
    </row>
    <row r="339" spans="1:7" s="118" customFormat="1" ht="24.75" customHeight="1" thickBot="1">
      <c r="A339" s="56"/>
      <c r="B339" s="129"/>
      <c r="C339" s="138">
        <v>4140</v>
      </c>
      <c r="D339" s="121" t="s">
        <v>167</v>
      </c>
      <c r="E339" s="135">
        <v>85240</v>
      </c>
      <c r="F339" s="135">
        <v>43320</v>
      </c>
      <c r="G339" s="113">
        <f>F339/E339</f>
        <v>0.5082121069920226</v>
      </c>
    </row>
    <row r="340" spans="1:7" ht="14.25" customHeight="1">
      <c r="A340" s="14">
        <v>854</v>
      </c>
      <c r="B340" s="14"/>
      <c r="C340" s="148"/>
      <c r="D340" s="26" t="s">
        <v>14</v>
      </c>
      <c r="E340" s="32">
        <f>E341+E346+E348</f>
        <v>516155</v>
      </c>
      <c r="F340" s="32">
        <f>F341+F346+F348</f>
        <v>210046.15000000002</v>
      </c>
      <c r="G340" s="42">
        <f t="shared" si="3"/>
        <v>0.4069439412579555</v>
      </c>
    </row>
    <row r="341" spans="1:7" s="118" customFormat="1" ht="14.25" customHeight="1" thickBot="1">
      <c r="A341" s="56"/>
      <c r="B341" s="56">
        <v>85401</v>
      </c>
      <c r="C341" s="149"/>
      <c r="D341" s="157" t="s">
        <v>43</v>
      </c>
      <c r="E341" s="130">
        <f>E342+E343+E344+E345</f>
        <v>369317</v>
      </c>
      <c r="F341" s="130">
        <f>F342+F343+F344+F345</f>
        <v>179246.15000000002</v>
      </c>
      <c r="G341" s="134">
        <f>F341/E341</f>
        <v>0.48534497464238047</v>
      </c>
    </row>
    <row r="342" spans="1:7" ht="12" customHeight="1">
      <c r="A342" s="14"/>
      <c r="B342" s="14"/>
      <c r="C342" s="61" t="s">
        <v>107</v>
      </c>
      <c r="D342" s="16" t="s">
        <v>108</v>
      </c>
      <c r="E342" s="74">
        <v>292080</v>
      </c>
      <c r="F342" s="74">
        <v>134608.23</v>
      </c>
      <c r="G342" s="75">
        <f>F342/E342</f>
        <v>0.4608608258011504</v>
      </c>
    </row>
    <row r="343" spans="1:7" ht="14.25" customHeight="1">
      <c r="A343" s="14"/>
      <c r="B343" s="14"/>
      <c r="C343" s="61" t="s">
        <v>109</v>
      </c>
      <c r="D343" s="16" t="s">
        <v>110</v>
      </c>
      <c r="E343" s="74">
        <v>21188</v>
      </c>
      <c r="F343" s="74">
        <v>18742.45</v>
      </c>
      <c r="G343" s="75">
        <f>F343/E343</f>
        <v>0.8845785350198225</v>
      </c>
    </row>
    <row r="344" spans="1:7" ht="14.25" customHeight="1">
      <c r="A344" s="14"/>
      <c r="B344" s="14"/>
      <c r="C344" s="61" t="s">
        <v>111</v>
      </c>
      <c r="D344" s="16" t="s">
        <v>112</v>
      </c>
      <c r="E344" s="74">
        <v>48372</v>
      </c>
      <c r="F344" s="74">
        <v>22333.04</v>
      </c>
      <c r="G344" s="75">
        <f>F344/E344</f>
        <v>0.4616935417183495</v>
      </c>
    </row>
    <row r="345" spans="1:7" ht="13.5" customHeight="1">
      <c r="A345" s="12"/>
      <c r="B345" s="16"/>
      <c r="C345" s="61" t="s">
        <v>113</v>
      </c>
      <c r="D345" s="16" t="s">
        <v>114</v>
      </c>
      <c r="E345" s="74">
        <v>7677</v>
      </c>
      <c r="F345" s="74">
        <v>3562.43</v>
      </c>
      <c r="G345" s="75">
        <f>F345/E345</f>
        <v>0.4640393382831835</v>
      </c>
    </row>
    <row r="346" spans="1:7" s="118" customFormat="1" ht="36.75" customHeight="1">
      <c r="A346" s="51"/>
      <c r="B346" s="51">
        <v>85412</v>
      </c>
      <c r="C346" s="60"/>
      <c r="D346" s="128" t="s">
        <v>75</v>
      </c>
      <c r="E346" s="99">
        <f>E347</f>
        <v>30000</v>
      </c>
      <c r="F346" s="99">
        <f>F347</f>
        <v>20000</v>
      </c>
      <c r="G346" s="100">
        <f t="shared" si="3"/>
        <v>0.6666666666666666</v>
      </c>
    </row>
    <row r="347" spans="1:7" s="118" customFormat="1" ht="63" customHeight="1">
      <c r="A347" s="51"/>
      <c r="B347" s="51"/>
      <c r="C347" s="61" t="s">
        <v>168</v>
      </c>
      <c r="D347" s="25" t="s">
        <v>169</v>
      </c>
      <c r="E347" s="74">
        <v>30000</v>
      </c>
      <c r="F347" s="74">
        <v>20000</v>
      </c>
      <c r="G347" s="75">
        <f t="shared" si="3"/>
        <v>0.6666666666666666</v>
      </c>
    </row>
    <row r="348" spans="1:7" s="118" customFormat="1" ht="13.5" customHeight="1">
      <c r="A348" s="51"/>
      <c r="B348" s="51">
        <v>85415</v>
      </c>
      <c r="C348" s="60"/>
      <c r="D348" s="128" t="s">
        <v>44</v>
      </c>
      <c r="E348" s="99">
        <f>E349+E350</f>
        <v>116838</v>
      </c>
      <c r="F348" s="99">
        <f>F349+F350</f>
        <v>10800</v>
      </c>
      <c r="G348" s="100">
        <f>F348/E348</f>
        <v>0.09243568017254661</v>
      </c>
    </row>
    <row r="349" spans="1:7" s="118" customFormat="1" ht="12" customHeight="1">
      <c r="A349" s="51"/>
      <c r="B349" s="51"/>
      <c r="C349" s="61" t="s">
        <v>170</v>
      </c>
      <c r="D349" s="25" t="s">
        <v>171</v>
      </c>
      <c r="E349" s="74">
        <v>25000</v>
      </c>
      <c r="F349" s="74">
        <v>10800</v>
      </c>
      <c r="G349" s="75">
        <f>F349/E349</f>
        <v>0.432</v>
      </c>
    </row>
    <row r="350" spans="1:7" s="124" customFormat="1" ht="13.5" thickBot="1">
      <c r="A350" s="120"/>
      <c r="B350" s="131"/>
      <c r="C350" s="138">
        <v>4210</v>
      </c>
      <c r="D350" s="15" t="s">
        <v>90</v>
      </c>
      <c r="E350" s="84">
        <v>91838</v>
      </c>
      <c r="F350" s="84">
        <v>0</v>
      </c>
      <c r="G350" s="85">
        <f>F350/E350</f>
        <v>0</v>
      </c>
    </row>
    <row r="351" spans="1:7" ht="26.25" customHeight="1">
      <c r="A351" s="14">
        <v>900</v>
      </c>
      <c r="B351" s="12"/>
      <c r="C351" s="64"/>
      <c r="D351" s="5" t="s">
        <v>16</v>
      </c>
      <c r="E351" s="111">
        <f>E352+E354+E357+E364+E368</f>
        <v>8710376.16</v>
      </c>
      <c r="F351" s="111">
        <f>F352+F354+F357+F364+F368</f>
        <v>3404660.69</v>
      </c>
      <c r="G351" s="42">
        <f aca="true" t="shared" si="5" ref="G351:G419">F351/E351</f>
        <v>0.3908741284486616</v>
      </c>
    </row>
    <row r="352" spans="1:7" s="118" customFormat="1" ht="23.25" customHeight="1">
      <c r="A352" s="51"/>
      <c r="B352" s="51">
        <v>90001</v>
      </c>
      <c r="C352" s="60"/>
      <c r="D352" s="128" t="s">
        <v>17</v>
      </c>
      <c r="E352" s="99">
        <f>E353</f>
        <v>1291050</v>
      </c>
      <c r="F352" s="99">
        <f>F353</f>
        <v>27888.78</v>
      </c>
      <c r="G352" s="100">
        <f t="shared" si="5"/>
        <v>0.021601626583013823</v>
      </c>
    </row>
    <row r="353" spans="1:7" s="118" customFormat="1" ht="24.75" customHeight="1">
      <c r="A353" s="51"/>
      <c r="B353" s="51"/>
      <c r="C353" s="61" t="s">
        <v>99</v>
      </c>
      <c r="D353" s="114" t="s">
        <v>100</v>
      </c>
      <c r="E353" s="74">
        <v>1291050</v>
      </c>
      <c r="F353" s="74">
        <v>27888.78</v>
      </c>
      <c r="G353" s="75">
        <f>F353/E353</f>
        <v>0.021601626583013823</v>
      </c>
    </row>
    <row r="354" spans="1:7" s="118" customFormat="1" ht="12.75">
      <c r="A354" s="51"/>
      <c r="B354" s="51">
        <v>90003</v>
      </c>
      <c r="C354" s="60"/>
      <c r="D354" s="54" t="s">
        <v>45</v>
      </c>
      <c r="E354" s="99">
        <f>E355+E356</f>
        <v>945000</v>
      </c>
      <c r="F354" s="99">
        <f>F355+F356</f>
        <v>452365.6</v>
      </c>
      <c r="G354" s="100">
        <f t="shared" si="5"/>
        <v>0.47869375661375657</v>
      </c>
    </row>
    <row r="355" spans="1:7" s="118" customFormat="1" ht="12.75">
      <c r="A355" s="51"/>
      <c r="B355" s="51"/>
      <c r="C355" s="61" t="s">
        <v>89</v>
      </c>
      <c r="D355" s="151" t="s">
        <v>90</v>
      </c>
      <c r="E355" s="74">
        <v>10000</v>
      </c>
      <c r="F355" s="74">
        <v>6433.67</v>
      </c>
      <c r="G355" s="75">
        <f>F355/E355</f>
        <v>0.643367</v>
      </c>
    </row>
    <row r="356" spans="1:8" s="118" customFormat="1" ht="12.75">
      <c r="A356" s="51"/>
      <c r="B356" s="51"/>
      <c r="C356" s="61" t="s">
        <v>85</v>
      </c>
      <c r="D356" s="45" t="s">
        <v>86</v>
      </c>
      <c r="E356" s="74">
        <v>935000</v>
      </c>
      <c r="F356" s="74">
        <v>445931.93</v>
      </c>
      <c r="G356" s="75">
        <f>F356/E356</f>
        <v>0.47693254545454544</v>
      </c>
      <c r="H356" s="125"/>
    </row>
    <row r="357" spans="1:7" s="118" customFormat="1" ht="25.5">
      <c r="A357" s="51"/>
      <c r="B357" s="51">
        <v>90004</v>
      </c>
      <c r="C357" s="60"/>
      <c r="D357" s="128" t="s">
        <v>46</v>
      </c>
      <c r="E357" s="99">
        <f>E358+E359+E360+E361+E362+E363</f>
        <v>1768858.97</v>
      </c>
      <c r="F357" s="99">
        <f>F358+F359+F360+F361+F362+F363</f>
        <v>1225237.0499999998</v>
      </c>
      <c r="G357" s="100">
        <f t="shared" si="5"/>
        <v>0.6926708521030367</v>
      </c>
    </row>
    <row r="358" spans="1:7" s="118" customFormat="1" ht="12.75">
      <c r="A358" s="51"/>
      <c r="B358" s="51"/>
      <c r="C358" s="61" t="s">
        <v>85</v>
      </c>
      <c r="D358" s="45" t="s">
        <v>86</v>
      </c>
      <c r="E358" s="74">
        <v>845000</v>
      </c>
      <c r="F358" s="74">
        <v>370339.58</v>
      </c>
      <c r="G358" s="75">
        <f t="shared" si="5"/>
        <v>0.4382716923076923</v>
      </c>
    </row>
    <row r="359" spans="1:7" s="118" customFormat="1" ht="12.75">
      <c r="A359" s="51"/>
      <c r="B359" s="51"/>
      <c r="C359" s="61" t="s">
        <v>156</v>
      </c>
      <c r="D359" s="45" t="s">
        <v>86</v>
      </c>
      <c r="E359" s="74">
        <v>6084</v>
      </c>
      <c r="F359" s="74">
        <v>3207.89</v>
      </c>
      <c r="G359" s="75">
        <f t="shared" si="5"/>
        <v>0.5272666009204471</v>
      </c>
    </row>
    <row r="360" spans="1:7" s="118" customFormat="1" ht="12.75">
      <c r="A360" s="51"/>
      <c r="B360" s="51"/>
      <c r="C360" s="61" t="s">
        <v>157</v>
      </c>
      <c r="D360" s="45" t="s">
        <v>86</v>
      </c>
      <c r="E360" s="74">
        <v>724</v>
      </c>
      <c r="F360" s="74">
        <v>434.84</v>
      </c>
      <c r="G360" s="75">
        <f t="shared" si="5"/>
        <v>0.6006077348066298</v>
      </c>
    </row>
    <row r="361" spans="1:7" s="118" customFormat="1" ht="25.5">
      <c r="A361" s="51"/>
      <c r="B361" s="51"/>
      <c r="C361" s="61" t="s">
        <v>99</v>
      </c>
      <c r="D361" s="114" t="s">
        <v>100</v>
      </c>
      <c r="E361" s="74">
        <v>269885</v>
      </c>
      <c r="F361" s="74">
        <v>233900.96</v>
      </c>
      <c r="G361" s="75">
        <f t="shared" si="5"/>
        <v>0.866668988643311</v>
      </c>
    </row>
    <row r="362" spans="1:7" s="118" customFormat="1" ht="25.5">
      <c r="A362" s="51"/>
      <c r="B362" s="51"/>
      <c r="C362" s="61" t="s">
        <v>101</v>
      </c>
      <c r="D362" s="114" t="s">
        <v>100</v>
      </c>
      <c r="E362" s="74">
        <v>536158</v>
      </c>
      <c r="F362" s="74">
        <v>536157.07</v>
      </c>
      <c r="G362" s="75">
        <f t="shared" si="5"/>
        <v>0.9999982654366809</v>
      </c>
    </row>
    <row r="363" spans="1:7" s="118" customFormat="1" ht="25.5">
      <c r="A363" s="51"/>
      <c r="B363" s="51"/>
      <c r="C363" s="61" t="s">
        <v>102</v>
      </c>
      <c r="D363" s="114" t="s">
        <v>100</v>
      </c>
      <c r="E363" s="74">
        <v>111007.97</v>
      </c>
      <c r="F363" s="74">
        <v>81196.71</v>
      </c>
      <c r="G363" s="75">
        <f t="shared" si="5"/>
        <v>0.731449372509019</v>
      </c>
    </row>
    <row r="364" spans="1:7" s="118" customFormat="1" ht="12.75">
      <c r="A364" s="51"/>
      <c r="B364" s="51">
        <v>90015</v>
      </c>
      <c r="C364" s="60"/>
      <c r="D364" s="54" t="s">
        <v>47</v>
      </c>
      <c r="E364" s="99">
        <f>E365+E366+E367</f>
        <v>1138000</v>
      </c>
      <c r="F364" s="99">
        <f>F365+F366+F367</f>
        <v>500281.2</v>
      </c>
      <c r="G364" s="100">
        <f t="shared" si="5"/>
        <v>0.43961441124780315</v>
      </c>
    </row>
    <row r="365" spans="1:7" s="118" customFormat="1" ht="12.75">
      <c r="A365" s="51"/>
      <c r="B365" s="51"/>
      <c r="C365" s="61" t="s">
        <v>123</v>
      </c>
      <c r="D365" s="114" t="s">
        <v>124</v>
      </c>
      <c r="E365" s="74">
        <v>1085000</v>
      </c>
      <c r="F365" s="74">
        <v>469306.96</v>
      </c>
      <c r="G365" s="75">
        <f t="shared" si="5"/>
        <v>0.4325409769585254</v>
      </c>
    </row>
    <row r="366" spans="1:7" s="118" customFormat="1" ht="12.75">
      <c r="A366" s="51"/>
      <c r="B366" s="51"/>
      <c r="C366" s="61" t="s">
        <v>95</v>
      </c>
      <c r="D366" s="114" t="s">
        <v>96</v>
      </c>
      <c r="E366" s="74">
        <v>35000</v>
      </c>
      <c r="F366" s="74">
        <v>24473.49</v>
      </c>
      <c r="G366" s="75">
        <f t="shared" si="5"/>
        <v>0.6992425714285715</v>
      </c>
    </row>
    <row r="367" spans="1:7" s="118" customFormat="1" ht="25.5">
      <c r="A367" s="51"/>
      <c r="B367" s="51"/>
      <c r="C367" s="61" t="s">
        <v>99</v>
      </c>
      <c r="D367" s="114" t="s">
        <v>100</v>
      </c>
      <c r="E367" s="74">
        <v>18000</v>
      </c>
      <c r="F367" s="74">
        <v>6500.75</v>
      </c>
      <c r="G367" s="75">
        <f t="shared" si="5"/>
        <v>0.36115277777777777</v>
      </c>
    </row>
    <row r="368" spans="1:7" s="118" customFormat="1" ht="12.75">
      <c r="A368" s="51"/>
      <c r="B368" s="51">
        <v>90095</v>
      </c>
      <c r="C368" s="60"/>
      <c r="D368" s="54" t="s">
        <v>8</v>
      </c>
      <c r="E368" s="99">
        <f>E369+E370+E371+E372+E373</f>
        <v>3567467.19</v>
      </c>
      <c r="F368" s="99">
        <f>F369+F370+F371+F372+F373</f>
        <v>1198888.06</v>
      </c>
      <c r="G368" s="100">
        <f aca="true" t="shared" si="6" ref="G368:G373">F368/E368</f>
        <v>0.33606141168182685</v>
      </c>
    </row>
    <row r="369" spans="1:7" s="118" customFormat="1" ht="12.75">
      <c r="A369" s="51"/>
      <c r="B369" s="51"/>
      <c r="C369" s="61" t="s">
        <v>95</v>
      </c>
      <c r="D369" s="114" t="s">
        <v>96</v>
      </c>
      <c r="E369" s="74">
        <v>709700</v>
      </c>
      <c r="F369" s="74">
        <v>135030.02</v>
      </c>
      <c r="G369" s="75">
        <f t="shared" si="6"/>
        <v>0.19026351979709735</v>
      </c>
    </row>
    <row r="370" spans="1:7" s="118" customFormat="1" ht="12.75">
      <c r="A370" s="51"/>
      <c r="B370" s="51"/>
      <c r="C370" s="61" t="s">
        <v>85</v>
      </c>
      <c r="D370" s="45" t="s">
        <v>86</v>
      </c>
      <c r="E370" s="74">
        <v>391900</v>
      </c>
      <c r="F370" s="74">
        <v>59675.57</v>
      </c>
      <c r="G370" s="75">
        <f t="shared" si="6"/>
        <v>0.1522724419494769</v>
      </c>
    </row>
    <row r="371" spans="1:7" s="118" customFormat="1" ht="12.75">
      <c r="A371" s="51"/>
      <c r="B371" s="51"/>
      <c r="C371" s="61" t="s">
        <v>91</v>
      </c>
      <c r="D371" s="45" t="s">
        <v>92</v>
      </c>
      <c r="E371" s="74">
        <v>23509.15</v>
      </c>
      <c r="F371" s="74">
        <v>23431.66</v>
      </c>
      <c r="G371" s="75">
        <f t="shared" si="6"/>
        <v>0.9967038365912846</v>
      </c>
    </row>
    <row r="372" spans="1:7" s="118" customFormat="1" ht="24" customHeight="1">
      <c r="A372" s="51"/>
      <c r="B372" s="51"/>
      <c r="C372" s="61" t="s">
        <v>193</v>
      </c>
      <c r="D372" s="45" t="s">
        <v>194</v>
      </c>
      <c r="E372" s="74">
        <v>10000</v>
      </c>
      <c r="F372" s="74">
        <v>375.2</v>
      </c>
      <c r="G372" s="75">
        <f t="shared" si="6"/>
        <v>0.03752</v>
      </c>
    </row>
    <row r="373" spans="1:7" s="124" customFormat="1" ht="26.25" thickBot="1">
      <c r="A373" s="120"/>
      <c r="B373" s="131"/>
      <c r="C373" s="138">
        <v>6050</v>
      </c>
      <c r="D373" s="114" t="s">
        <v>100</v>
      </c>
      <c r="E373" s="96">
        <v>2432358.04</v>
      </c>
      <c r="F373" s="96">
        <v>980375.61</v>
      </c>
      <c r="G373" s="113">
        <f t="shared" si="6"/>
        <v>0.4030556332076835</v>
      </c>
    </row>
    <row r="374" spans="1:7" ht="25.5" customHeight="1">
      <c r="A374" s="19">
        <v>921</v>
      </c>
      <c r="B374" s="19"/>
      <c r="C374" s="68"/>
      <c r="D374" s="44" t="s">
        <v>48</v>
      </c>
      <c r="E374" s="103">
        <f>E375+E377+E379+E381+E383</f>
        <v>2634336.85</v>
      </c>
      <c r="F374" s="103">
        <f>F375+F377+F379+F381+F383</f>
        <v>1308540.1600000001</v>
      </c>
      <c r="G374" s="105">
        <f t="shared" si="5"/>
        <v>0.4967246918327852</v>
      </c>
    </row>
    <row r="375" spans="1:7" s="118" customFormat="1" ht="25.5" customHeight="1">
      <c r="A375" s="51"/>
      <c r="B375" s="51">
        <v>92109</v>
      </c>
      <c r="C375" s="60"/>
      <c r="D375" s="128" t="s">
        <v>49</v>
      </c>
      <c r="E375" s="99">
        <f>E376</f>
        <v>829507</v>
      </c>
      <c r="F375" s="99">
        <f>F376</f>
        <v>410616.36</v>
      </c>
      <c r="G375" s="100">
        <f t="shared" si="5"/>
        <v>0.4950125315398182</v>
      </c>
    </row>
    <row r="376" spans="1:7" s="124" customFormat="1" ht="25.5" customHeight="1">
      <c r="A376" s="73"/>
      <c r="B376" s="73"/>
      <c r="C376" s="61" t="s">
        <v>172</v>
      </c>
      <c r="D376" s="25" t="s">
        <v>173</v>
      </c>
      <c r="E376" s="74">
        <v>829507</v>
      </c>
      <c r="F376" s="74">
        <v>410616.36</v>
      </c>
      <c r="G376" s="75">
        <f>F376/E376</f>
        <v>0.4950125315398182</v>
      </c>
    </row>
    <row r="377" spans="1:7" s="118" customFormat="1" ht="13.5" customHeight="1" thickBot="1">
      <c r="A377" s="56"/>
      <c r="B377" s="56">
        <v>92114</v>
      </c>
      <c r="C377" s="149"/>
      <c r="D377" s="129" t="s">
        <v>50</v>
      </c>
      <c r="E377" s="130">
        <f>E378</f>
        <v>70540</v>
      </c>
      <c r="F377" s="130">
        <f>F378</f>
        <v>34577.11</v>
      </c>
      <c r="G377" s="134">
        <f t="shared" si="5"/>
        <v>0.49017734618656084</v>
      </c>
    </row>
    <row r="378" spans="1:7" s="124" customFormat="1" ht="24.75" customHeight="1">
      <c r="A378" s="73"/>
      <c r="B378" s="73"/>
      <c r="C378" s="61" t="s">
        <v>172</v>
      </c>
      <c r="D378" s="25" t="s">
        <v>173</v>
      </c>
      <c r="E378" s="74">
        <v>70540</v>
      </c>
      <c r="F378" s="74">
        <v>34577.11</v>
      </c>
      <c r="G378" s="75">
        <f>F378/E378</f>
        <v>0.49017734618656084</v>
      </c>
    </row>
    <row r="379" spans="1:7" s="118" customFormat="1" ht="15.75" customHeight="1">
      <c r="A379" s="51"/>
      <c r="B379" s="51">
        <v>92116</v>
      </c>
      <c r="C379" s="60"/>
      <c r="D379" s="128" t="s">
        <v>51</v>
      </c>
      <c r="E379" s="99">
        <f>E380</f>
        <v>668310</v>
      </c>
      <c r="F379" s="99">
        <f>F380</f>
        <v>324044.27</v>
      </c>
      <c r="G379" s="100">
        <f t="shared" si="5"/>
        <v>0.48487119749816704</v>
      </c>
    </row>
    <row r="380" spans="1:7" s="124" customFormat="1" ht="24" customHeight="1">
      <c r="A380" s="73"/>
      <c r="B380" s="73"/>
      <c r="C380" s="61" t="s">
        <v>172</v>
      </c>
      <c r="D380" s="25" t="s">
        <v>173</v>
      </c>
      <c r="E380" s="74">
        <v>668310</v>
      </c>
      <c r="F380" s="74">
        <v>324044.27</v>
      </c>
      <c r="G380" s="75">
        <f t="shared" si="5"/>
        <v>0.48487119749816704</v>
      </c>
    </row>
    <row r="381" spans="1:7" s="118" customFormat="1" ht="13.5" customHeight="1">
      <c r="A381" s="51"/>
      <c r="B381" s="51">
        <v>92118</v>
      </c>
      <c r="C381" s="60"/>
      <c r="D381" s="128" t="s">
        <v>52</v>
      </c>
      <c r="E381" s="99">
        <f>E382</f>
        <v>639629.85</v>
      </c>
      <c r="F381" s="99">
        <f>F382</f>
        <v>337147.08</v>
      </c>
      <c r="G381" s="100">
        <f t="shared" si="5"/>
        <v>0.5270971640863853</v>
      </c>
    </row>
    <row r="382" spans="1:7" s="124" customFormat="1" ht="25.5" customHeight="1">
      <c r="A382" s="73"/>
      <c r="B382" s="73"/>
      <c r="C382" s="61" t="s">
        <v>172</v>
      </c>
      <c r="D382" s="25" t="s">
        <v>173</v>
      </c>
      <c r="E382" s="74">
        <v>639629.85</v>
      </c>
      <c r="F382" s="74">
        <v>337147.08</v>
      </c>
      <c r="G382" s="75">
        <f t="shared" si="5"/>
        <v>0.5270971640863853</v>
      </c>
    </row>
    <row r="383" spans="1:7" s="124" customFormat="1" ht="15" customHeight="1">
      <c r="A383" s="73"/>
      <c r="B383" s="51">
        <v>92195</v>
      </c>
      <c r="C383" s="60"/>
      <c r="D383" s="128" t="s">
        <v>8</v>
      </c>
      <c r="E383" s="99">
        <f>E384+E385+E386+E387+E388</f>
        <v>426350</v>
      </c>
      <c r="F383" s="99">
        <f>F384+F385+F386+F387+F388</f>
        <v>202155.34</v>
      </c>
      <c r="G383" s="100">
        <f aca="true" t="shared" si="7" ref="G383:G388">F383/E383</f>
        <v>0.474153488917556</v>
      </c>
    </row>
    <row r="384" spans="1:7" s="124" customFormat="1" ht="49.5" customHeight="1">
      <c r="A384" s="73"/>
      <c r="B384" s="73"/>
      <c r="C384" s="61" t="s">
        <v>168</v>
      </c>
      <c r="D384" s="25" t="s">
        <v>169</v>
      </c>
      <c r="E384" s="74">
        <v>90000</v>
      </c>
      <c r="F384" s="74">
        <v>75570</v>
      </c>
      <c r="G384" s="75">
        <f t="shared" si="7"/>
        <v>0.8396666666666667</v>
      </c>
    </row>
    <row r="385" spans="1:7" s="124" customFormat="1" ht="12" customHeight="1">
      <c r="A385" s="73"/>
      <c r="B385" s="73"/>
      <c r="C385" s="61" t="s">
        <v>105</v>
      </c>
      <c r="D385" s="16" t="s">
        <v>106</v>
      </c>
      <c r="E385" s="74">
        <v>10000</v>
      </c>
      <c r="F385" s="74">
        <v>0</v>
      </c>
      <c r="G385" s="75">
        <f t="shared" si="7"/>
        <v>0</v>
      </c>
    </row>
    <row r="386" spans="1:7" s="124" customFormat="1" ht="13.5" customHeight="1">
      <c r="A386" s="73"/>
      <c r="B386" s="73"/>
      <c r="C386" s="61" t="s">
        <v>89</v>
      </c>
      <c r="D386" s="16" t="s">
        <v>90</v>
      </c>
      <c r="E386" s="74">
        <v>35000</v>
      </c>
      <c r="F386" s="74">
        <v>23335.86</v>
      </c>
      <c r="G386" s="75">
        <f t="shared" si="7"/>
        <v>0.6667388571428572</v>
      </c>
    </row>
    <row r="387" spans="1:7" s="124" customFormat="1" ht="12" customHeight="1">
      <c r="A387" s="73"/>
      <c r="B387" s="73"/>
      <c r="C387" s="61" t="s">
        <v>85</v>
      </c>
      <c r="D387" s="45" t="s">
        <v>86</v>
      </c>
      <c r="E387" s="74">
        <v>271350</v>
      </c>
      <c r="F387" s="74">
        <v>101368.45</v>
      </c>
      <c r="G387" s="75">
        <f t="shared" si="7"/>
        <v>0.3735708494564216</v>
      </c>
    </row>
    <row r="388" spans="1:7" s="124" customFormat="1" ht="13.5" thickBot="1">
      <c r="A388" s="120"/>
      <c r="B388" s="131"/>
      <c r="C388" s="138">
        <v>4420</v>
      </c>
      <c r="D388" s="27" t="s">
        <v>122</v>
      </c>
      <c r="E388" s="84">
        <v>20000</v>
      </c>
      <c r="F388" s="84">
        <v>1881.03</v>
      </c>
      <c r="G388" s="85">
        <f t="shared" si="7"/>
        <v>0.0940515</v>
      </c>
    </row>
    <row r="389" spans="1:7" ht="15" customHeight="1">
      <c r="A389" s="14">
        <v>926</v>
      </c>
      <c r="B389" s="14"/>
      <c r="C389" s="148"/>
      <c r="D389" s="5" t="s">
        <v>18</v>
      </c>
      <c r="E389" s="32">
        <f>E390+E392+E415</f>
        <v>3574038</v>
      </c>
      <c r="F389" s="32">
        <f>F390+F392+F415</f>
        <v>1800330.16</v>
      </c>
      <c r="G389" s="42">
        <f t="shared" si="5"/>
        <v>0.5037244036017524</v>
      </c>
    </row>
    <row r="390" spans="1:9" s="118" customFormat="1" ht="12.75">
      <c r="A390" s="51"/>
      <c r="B390" s="51">
        <v>92601</v>
      </c>
      <c r="C390" s="60"/>
      <c r="D390" s="128" t="s">
        <v>58</v>
      </c>
      <c r="E390" s="99">
        <f>E391</f>
        <v>249493</v>
      </c>
      <c r="F390" s="99">
        <f>F391</f>
        <v>124746.48</v>
      </c>
      <c r="G390" s="100">
        <f t="shared" si="5"/>
        <v>0.4999999198374303</v>
      </c>
      <c r="I390" s="136"/>
    </row>
    <row r="391" spans="1:9" s="118" customFormat="1" ht="76.5">
      <c r="A391" s="51"/>
      <c r="B391" s="51"/>
      <c r="C391" s="61" t="s">
        <v>174</v>
      </c>
      <c r="D391" s="114" t="s">
        <v>175</v>
      </c>
      <c r="E391" s="74">
        <v>249493</v>
      </c>
      <c r="F391" s="74">
        <v>124746.48</v>
      </c>
      <c r="G391" s="75">
        <f>F391/E391</f>
        <v>0.4999999198374303</v>
      </c>
      <c r="I391" s="136"/>
    </row>
    <row r="392" spans="1:7" s="118" customFormat="1" ht="12.75">
      <c r="A392" s="51"/>
      <c r="B392" s="51">
        <v>92604</v>
      </c>
      <c r="C392" s="60"/>
      <c r="D392" s="128" t="s">
        <v>19</v>
      </c>
      <c r="E392" s="99">
        <f>E393+E394+E395+E396+E397+E398+E399+E400+E401+E402+E403+E404+E405+E406+E407+E408+E409+E410+E411+E412+E413+E414</f>
        <v>2844545</v>
      </c>
      <c r="F392" s="99">
        <f>F393+F394+F395+F396+F397+F398+F399+F400+F401+F402+F403+F404+F405+F406+F407+F408+F409+F410+F411+F412+F413+F414</f>
        <v>1417233.98</v>
      </c>
      <c r="G392" s="100">
        <f t="shared" si="5"/>
        <v>0.49822870793044227</v>
      </c>
    </row>
    <row r="393" spans="1:7" s="118" customFormat="1" ht="24.75" customHeight="1">
      <c r="A393" s="51"/>
      <c r="B393" s="51"/>
      <c r="C393" s="61" t="s">
        <v>148</v>
      </c>
      <c r="D393" s="45" t="s">
        <v>149</v>
      </c>
      <c r="E393" s="74">
        <v>12500</v>
      </c>
      <c r="F393" s="74">
        <v>6409.98</v>
      </c>
      <c r="G393" s="75">
        <f t="shared" si="5"/>
        <v>0.5127984</v>
      </c>
    </row>
    <row r="394" spans="1:7" s="118" customFormat="1" ht="12.75">
      <c r="A394" s="51"/>
      <c r="B394" s="51"/>
      <c r="C394" s="61" t="s">
        <v>107</v>
      </c>
      <c r="D394" s="16" t="s">
        <v>108</v>
      </c>
      <c r="E394" s="74">
        <v>1230880</v>
      </c>
      <c r="F394" s="74">
        <v>590097.48</v>
      </c>
      <c r="G394" s="75">
        <f t="shared" si="5"/>
        <v>0.4794110555050045</v>
      </c>
    </row>
    <row r="395" spans="1:7" s="118" customFormat="1" ht="12.75">
      <c r="A395" s="51"/>
      <c r="B395" s="51"/>
      <c r="C395" s="61" t="s">
        <v>109</v>
      </c>
      <c r="D395" s="16" t="s">
        <v>110</v>
      </c>
      <c r="E395" s="74">
        <v>81650</v>
      </c>
      <c r="F395" s="74">
        <v>81617</v>
      </c>
      <c r="G395" s="75">
        <f t="shared" si="5"/>
        <v>0.9995958358848744</v>
      </c>
    </row>
    <row r="396" spans="1:7" s="118" customFormat="1" ht="12.75">
      <c r="A396" s="51"/>
      <c r="B396" s="51"/>
      <c r="C396" s="61" t="s">
        <v>111</v>
      </c>
      <c r="D396" s="16" t="s">
        <v>112</v>
      </c>
      <c r="E396" s="74">
        <v>192550</v>
      </c>
      <c r="F396" s="74">
        <v>97162.57</v>
      </c>
      <c r="G396" s="75">
        <f t="shared" si="5"/>
        <v>0.5046095559594911</v>
      </c>
    </row>
    <row r="397" spans="1:7" s="118" customFormat="1" ht="12.75">
      <c r="A397" s="51"/>
      <c r="B397" s="51"/>
      <c r="C397" s="61" t="s">
        <v>113</v>
      </c>
      <c r="D397" s="16" t="s">
        <v>114</v>
      </c>
      <c r="E397" s="74">
        <v>30475</v>
      </c>
      <c r="F397" s="74">
        <v>15527.53</v>
      </c>
      <c r="G397" s="75">
        <f t="shared" si="5"/>
        <v>0.5095169811320754</v>
      </c>
    </row>
    <row r="398" spans="1:7" s="118" customFormat="1" ht="38.25">
      <c r="A398" s="51"/>
      <c r="B398" s="51"/>
      <c r="C398" s="61" t="s">
        <v>176</v>
      </c>
      <c r="D398" s="25" t="s">
        <v>167</v>
      </c>
      <c r="E398" s="74">
        <v>5000</v>
      </c>
      <c r="F398" s="74">
        <v>0</v>
      </c>
      <c r="G398" s="75">
        <f t="shared" si="5"/>
        <v>0</v>
      </c>
    </row>
    <row r="399" spans="1:7" s="118" customFormat="1" ht="12.75">
      <c r="A399" s="51"/>
      <c r="B399" s="51"/>
      <c r="C399" s="61" t="s">
        <v>105</v>
      </c>
      <c r="D399" s="16" t="s">
        <v>106</v>
      </c>
      <c r="E399" s="74">
        <v>52000</v>
      </c>
      <c r="F399" s="74">
        <v>36890.61</v>
      </c>
      <c r="G399" s="75">
        <f t="shared" si="5"/>
        <v>0.7094348076923077</v>
      </c>
    </row>
    <row r="400" spans="1:7" s="118" customFormat="1" ht="12.75">
      <c r="A400" s="51"/>
      <c r="B400" s="51"/>
      <c r="C400" s="61" t="s">
        <v>89</v>
      </c>
      <c r="D400" s="16" t="s">
        <v>90</v>
      </c>
      <c r="E400" s="74">
        <v>227400</v>
      </c>
      <c r="F400" s="74">
        <v>150532.56</v>
      </c>
      <c r="G400" s="75">
        <f t="shared" si="5"/>
        <v>0.6619725593667546</v>
      </c>
    </row>
    <row r="401" spans="1:7" s="118" customFormat="1" ht="12.75">
      <c r="A401" s="51"/>
      <c r="B401" s="51"/>
      <c r="C401" s="61" t="s">
        <v>123</v>
      </c>
      <c r="D401" s="114" t="s">
        <v>124</v>
      </c>
      <c r="E401" s="74">
        <v>597000</v>
      </c>
      <c r="F401" s="74">
        <v>278432.59</v>
      </c>
      <c r="G401" s="75">
        <f t="shared" si="5"/>
        <v>0.4663862479061977</v>
      </c>
    </row>
    <row r="402" spans="1:7" s="118" customFormat="1" ht="12.75">
      <c r="A402" s="51"/>
      <c r="B402" s="51"/>
      <c r="C402" s="61" t="s">
        <v>95</v>
      </c>
      <c r="D402" s="114" t="s">
        <v>96</v>
      </c>
      <c r="E402" s="74">
        <v>74500</v>
      </c>
      <c r="F402" s="74">
        <v>0</v>
      </c>
      <c r="G402" s="75">
        <f t="shared" si="5"/>
        <v>0</v>
      </c>
    </row>
    <row r="403" spans="1:7" s="118" customFormat="1" ht="12.75">
      <c r="A403" s="51"/>
      <c r="B403" s="51"/>
      <c r="C403" s="61" t="s">
        <v>152</v>
      </c>
      <c r="D403" s="16" t="s">
        <v>153</v>
      </c>
      <c r="E403" s="74">
        <v>2000</v>
      </c>
      <c r="F403" s="74">
        <v>400</v>
      </c>
      <c r="G403" s="75">
        <f t="shared" si="5"/>
        <v>0.2</v>
      </c>
    </row>
    <row r="404" spans="1:7" s="118" customFormat="1" ht="12.75">
      <c r="A404" s="51"/>
      <c r="B404" s="51"/>
      <c r="C404" s="61" t="s">
        <v>85</v>
      </c>
      <c r="D404" s="45" t="s">
        <v>86</v>
      </c>
      <c r="E404" s="74">
        <v>203200</v>
      </c>
      <c r="F404" s="74">
        <v>93040.62</v>
      </c>
      <c r="G404" s="75">
        <f t="shared" si="5"/>
        <v>0.4578770669291338</v>
      </c>
    </row>
    <row r="405" spans="1:7" s="118" customFormat="1" ht="12.75">
      <c r="A405" s="51"/>
      <c r="B405" s="51"/>
      <c r="C405" s="61" t="s">
        <v>125</v>
      </c>
      <c r="D405" s="114" t="s">
        <v>126</v>
      </c>
      <c r="E405" s="74">
        <v>3500</v>
      </c>
      <c r="F405" s="74">
        <v>873.7</v>
      </c>
      <c r="G405" s="75">
        <f t="shared" si="5"/>
        <v>0.24962857142857145</v>
      </c>
    </row>
    <row r="406" spans="1:7" s="118" customFormat="1" ht="38.25">
      <c r="A406" s="51"/>
      <c r="B406" s="51"/>
      <c r="C406" s="61" t="s">
        <v>127</v>
      </c>
      <c r="D406" s="114" t="s">
        <v>128</v>
      </c>
      <c r="E406" s="74">
        <v>2000</v>
      </c>
      <c r="F406" s="74">
        <v>154.33</v>
      </c>
      <c r="G406" s="75">
        <f t="shared" si="5"/>
        <v>0.07716500000000001</v>
      </c>
    </row>
    <row r="407" spans="1:7" s="118" customFormat="1" ht="38.25">
      <c r="A407" s="51"/>
      <c r="B407" s="51"/>
      <c r="C407" s="61" t="s">
        <v>129</v>
      </c>
      <c r="D407" s="114" t="s">
        <v>130</v>
      </c>
      <c r="E407" s="74">
        <v>10000</v>
      </c>
      <c r="F407" s="74">
        <v>2524.15</v>
      </c>
      <c r="G407" s="75">
        <f t="shared" si="5"/>
        <v>0.252415</v>
      </c>
    </row>
    <row r="408" spans="1:7" s="118" customFormat="1" ht="12.75">
      <c r="A408" s="51"/>
      <c r="B408" s="51"/>
      <c r="C408" s="61" t="s">
        <v>119</v>
      </c>
      <c r="D408" s="45" t="s">
        <v>120</v>
      </c>
      <c r="E408" s="74">
        <v>5000</v>
      </c>
      <c r="F408" s="74">
        <v>2261</v>
      </c>
      <c r="G408" s="75">
        <f t="shared" si="5"/>
        <v>0.4522</v>
      </c>
    </row>
    <row r="409" spans="1:7" s="118" customFormat="1" ht="12.75">
      <c r="A409" s="51"/>
      <c r="B409" s="51"/>
      <c r="C409" s="61" t="s">
        <v>91</v>
      </c>
      <c r="D409" s="114" t="s">
        <v>92</v>
      </c>
      <c r="E409" s="74">
        <v>17500</v>
      </c>
      <c r="F409" s="74">
        <v>15215.49</v>
      </c>
      <c r="G409" s="75">
        <f t="shared" si="5"/>
        <v>0.8694565714285715</v>
      </c>
    </row>
    <row r="410" spans="1:7" s="118" customFormat="1" ht="25.5">
      <c r="A410" s="51"/>
      <c r="B410" s="51"/>
      <c r="C410" s="61" t="s">
        <v>115</v>
      </c>
      <c r="D410" s="45" t="s">
        <v>116</v>
      </c>
      <c r="E410" s="74">
        <v>40190</v>
      </c>
      <c r="F410" s="74">
        <v>30190</v>
      </c>
      <c r="G410" s="75">
        <f t="shared" si="5"/>
        <v>0.7511818860413038</v>
      </c>
    </row>
    <row r="411" spans="1:7" s="118" customFormat="1" ht="12.75">
      <c r="A411" s="51"/>
      <c r="B411" s="51"/>
      <c r="C411" s="61" t="s">
        <v>177</v>
      </c>
      <c r="D411" s="114" t="s">
        <v>178</v>
      </c>
      <c r="E411" s="74">
        <v>30000</v>
      </c>
      <c r="F411" s="74">
        <v>10315.71</v>
      </c>
      <c r="G411" s="75">
        <f t="shared" si="5"/>
        <v>0.34385699999999997</v>
      </c>
    </row>
    <row r="412" spans="1:7" s="118" customFormat="1" ht="26.25" thickBot="1">
      <c r="A412" s="56"/>
      <c r="B412" s="56"/>
      <c r="C412" s="93" t="s">
        <v>131</v>
      </c>
      <c r="D412" s="121" t="s">
        <v>132</v>
      </c>
      <c r="E412" s="96">
        <v>12100</v>
      </c>
      <c r="F412" s="96">
        <v>4295</v>
      </c>
      <c r="G412" s="95">
        <f t="shared" si="5"/>
        <v>0.3549586776859504</v>
      </c>
    </row>
    <row r="413" spans="1:7" s="118" customFormat="1" ht="24.75" customHeight="1">
      <c r="A413" s="51"/>
      <c r="B413" s="51"/>
      <c r="C413" s="61" t="s">
        <v>133</v>
      </c>
      <c r="D413" s="114" t="s">
        <v>134</v>
      </c>
      <c r="E413" s="74">
        <v>2000</v>
      </c>
      <c r="F413" s="74">
        <v>271.33</v>
      </c>
      <c r="G413" s="75">
        <f t="shared" si="5"/>
        <v>0.13566499999999998</v>
      </c>
    </row>
    <row r="414" spans="1:7" s="118" customFormat="1" ht="24" customHeight="1">
      <c r="A414" s="51"/>
      <c r="B414" s="51"/>
      <c r="C414" s="61" t="s">
        <v>135</v>
      </c>
      <c r="D414" s="114" t="s">
        <v>136</v>
      </c>
      <c r="E414" s="74">
        <v>13100</v>
      </c>
      <c r="F414" s="74">
        <v>1022.33</v>
      </c>
      <c r="G414" s="75">
        <f t="shared" si="5"/>
        <v>0.07804045801526718</v>
      </c>
    </row>
    <row r="415" spans="1:7" s="118" customFormat="1" ht="25.5">
      <c r="A415" s="51"/>
      <c r="B415" s="51">
        <v>92605</v>
      </c>
      <c r="C415" s="60"/>
      <c r="D415" s="128" t="s">
        <v>82</v>
      </c>
      <c r="E415" s="99">
        <f>E416+E417+E418</f>
        <v>480000</v>
      </c>
      <c r="F415" s="99">
        <f>F416+F417+F418</f>
        <v>258349.69999999998</v>
      </c>
      <c r="G415" s="100">
        <f>F415/E415</f>
        <v>0.5382285416666667</v>
      </c>
    </row>
    <row r="416" spans="1:7" s="118" customFormat="1" ht="76.5">
      <c r="A416" s="51"/>
      <c r="B416" s="51"/>
      <c r="C416" s="61" t="s">
        <v>168</v>
      </c>
      <c r="D416" s="25" t="s">
        <v>169</v>
      </c>
      <c r="E416" s="74">
        <v>415000</v>
      </c>
      <c r="F416" s="74">
        <v>225115</v>
      </c>
      <c r="G416" s="75">
        <f>F416/E416</f>
        <v>0.5424457831325301</v>
      </c>
    </row>
    <row r="417" spans="1:7" s="118" customFormat="1" ht="12.75">
      <c r="A417" s="51"/>
      <c r="B417" s="51"/>
      <c r="C417" s="61" t="s">
        <v>89</v>
      </c>
      <c r="D417" s="25" t="s">
        <v>90</v>
      </c>
      <c r="E417" s="74">
        <v>20000</v>
      </c>
      <c r="F417" s="74">
        <v>629.96</v>
      </c>
      <c r="G417" s="75">
        <f>F417/E417</f>
        <v>0.031498000000000005</v>
      </c>
    </row>
    <row r="418" spans="1:97" s="137" customFormat="1" ht="12.75" customHeight="1" thickBot="1">
      <c r="A418" s="120"/>
      <c r="B418" s="131"/>
      <c r="C418" s="138">
        <v>4300</v>
      </c>
      <c r="D418" s="27" t="s">
        <v>86</v>
      </c>
      <c r="E418" s="84">
        <v>45000</v>
      </c>
      <c r="F418" s="84">
        <v>32604.74</v>
      </c>
      <c r="G418" s="85">
        <f>F418/E418</f>
        <v>0.7245497777777778</v>
      </c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  <c r="BN418" s="125"/>
      <c r="BO418" s="125"/>
      <c r="BP418" s="125"/>
      <c r="BQ418" s="125"/>
      <c r="BR418" s="125"/>
      <c r="BS418" s="125"/>
      <c r="BT418" s="125"/>
      <c r="BU418" s="125"/>
      <c r="BV418" s="125"/>
      <c r="BW418" s="125"/>
      <c r="BX418" s="125"/>
      <c r="BY418" s="125"/>
      <c r="BZ418" s="125"/>
      <c r="CA418" s="125"/>
      <c r="CB418" s="125"/>
      <c r="CC418" s="125"/>
      <c r="CD418" s="125"/>
      <c r="CE418" s="125"/>
      <c r="CF418" s="125"/>
      <c r="CG418" s="125"/>
      <c r="CH418" s="125"/>
      <c r="CI418" s="125"/>
      <c r="CJ418" s="125"/>
      <c r="CK418" s="125"/>
      <c r="CL418" s="125"/>
      <c r="CM418" s="125"/>
      <c r="CN418" s="125"/>
      <c r="CO418" s="125"/>
      <c r="CP418" s="125"/>
      <c r="CQ418" s="125"/>
      <c r="CR418" s="125"/>
      <c r="CS418" s="125"/>
    </row>
    <row r="419" spans="1:7" ht="17.25" customHeight="1" thickBot="1">
      <c r="A419" s="22"/>
      <c r="B419" s="23"/>
      <c r="C419" s="70"/>
      <c r="D419" s="24" t="s">
        <v>53</v>
      </c>
      <c r="E419" s="140">
        <f>E5+E13+E17+E29+E33+E43+E55+E97+E121+E124+E128+E253+E256+E286+E337+E340+E351+E374+E389+E94</f>
        <v>78961863.31</v>
      </c>
      <c r="F419" s="140">
        <f>F5+F13+F17+F29+F33+F43+F55+F94+F97+F121+F124+F128+F253+F256+F286+F337+F340+F351+F374+F389</f>
        <v>32471554.36</v>
      </c>
      <c r="G419" s="141">
        <f t="shared" si="5"/>
        <v>0.4112308524498521</v>
      </c>
    </row>
    <row r="420" spans="1:7" ht="13.5" hidden="1" thickBot="1">
      <c r="A420" s="6"/>
      <c r="B420" s="6"/>
      <c r="C420" s="69"/>
      <c r="D420" s="6"/>
      <c r="E420" s="9"/>
      <c r="F420" s="9"/>
      <c r="G420" s="21"/>
    </row>
    <row r="421" ht="13.5" thickTop="1">
      <c r="C421" s="71"/>
    </row>
    <row r="422" ht="12.75">
      <c r="C422" s="71"/>
    </row>
    <row r="423" ht="12.75">
      <c r="C423" s="71"/>
    </row>
    <row r="424" ht="12.75">
      <c r="C424" s="71"/>
    </row>
    <row r="425" ht="12.75">
      <c r="C425" s="71"/>
    </row>
    <row r="426" ht="12.75">
      <c r="C426" s="71"/>
    </row>
    <row r="427" ht="12.75">
      <c r="C427" s="71"/>
    </row>
    <row r="428" ht="12.75">
      <c r="C428" s="71"/>
    </row>
    <row r="429" ht="12.75">
      <c r="C429" s="71"/>
    </row>
    <row r="430" ht="12.75">
      <c r="C430" s="71"/>
    </row>
    <row r="431" ht="12.75">
      <c r="C431" s="71"/>
    </row>
    <row r="432" ht="12.75">
      <c r="C432" s="71"/>
    </row>
    <row r="433" ht="12.75">
      <c r="C433" s="71"/>
    </row>
    <row r="434" ht="12.75">
      <c r="C434" s="71"/>
    </row>
    <row r="435" ht="12.75">
      <c r="C435" s="71"/>
    </row>
    <row r="436" ht="12.75">
      <c r="C436" s="71"/>
    </row>
    <row r="437" ht="12.75">
      <c r="C437" s="71"/>
    </row>
    <row r="438" ht="12.75">
      <c r="C438" s="59"/>
    </row>
    <row r="439" ht="12.75">
      <c r="C439" s="59"/>
    </row>
    <row r="440" ht="12.75">
      <c r="C440" s="59"/>
    </row>
    <row r="441" ht="12.75">
      <c r="C441" s="59"/>
    </row>
    <row r="442" ht="12.75">
      <c r="C442" s="59"/>
    </row>
    <row r="443" ht="12.75">
      <c r="C443" s="59"/>
    </row>
    <row r="444" ht="12.75">
      <c r="C444" s="5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2008-08-04T07:58:38Z</cp:lastPrinted>
  <dcterms:created xsi:type="dcterms:W3CDTF">2002-08-12T08:26:19Z</dcterms:created>
  <dcterms:modified xsi:type="dcterms:W3CDTF">2008-09-12T07:14:32Z</dcterms:modified>
  <cp:category/>
  <cp:version/>
  <cp:contentType/>
  <cp:contentStatus/>
</cp:coreProperties>
</file>