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055" windowHeight="63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'Arkusz1'!$A$1:$K$437</definedName>
    <definedName name="_xlnm.Print_Titles" localSheetId="0">'Arkusz1'!$6:$6</definedName>
  </definedNames>
  <calcPr fullCalcOnLoad="1"/>
</workbook>
</file>

<file path=xl/sharedStrings.xml><?xml version="1.0" encoding="utf-8"?>
<sst xmlns="http://schemas.openxmlformats.org/spreadsheetml/2006/main" count="456" uniqueCount="152">
  <si>
    <t>Dział</t>
  </si>
  <si>
    <t>Rozdział</t>
  </si>
  <si>
    <t>Treść</t>
  </si>
  <si>
    <t>Plan</t>
  </si>
  <si>
    <t>Wykonanie</t>
  </si>
  <si>
    <t>%</t>
  </si>
  <si>
    <t>010</t>
  </si>
  <si>
    <t>ROLNICTWO I ŁOWIECTWO</t>
  </si>
  <si>
    <t>Pozostała działalność</t>
  </si>
  <si>
    <t>TRANSPORT I ŁĄCZNOŚĆ</t>
  </si>
  <si>
    <t>Drogi publiczne gminne</t>
  </si>
  <si>
    <t>GOSPODARKA MIESZKANIOWA</t>
  </si>
  <si>
    <t>Gospodarka gruntami i nieruchomościami</t>
  </si>
  <si>
    <t>ADMINISTRACJA PUBLICZNA</t>
  </si>
  <si>
    <t>EDUKACYJNA OPIEKA WYCHOWAWCZA</t>
  </si>
  <si>
    <t>Przedszkola</t>
  </si>
  <si>
    <t>GOSPODARKA KOMUNALNA I OCHRONA ŚRODOWISKA</t>
  </si>
  <si>
    <t>Gospodarka ściekowa i ochrona wód</t>
  </si>
  <si>
    <t>KULTURA FIZYCZNA I SPORT</t>
  </si>
  <si>
    <t>Instytucje kultury fizycznej</t>
  </si>
  <si>
    <t>Izby rolnicze</t>
  </si>
  <si>
    <t>Drogi publiczne powiatowe</t>
  </si>
  <si>
    <t>DZIAŁALNOŚĆ USŁUGOWA</t>
  </si>
  <si>
    <t>Opracowania geodezyjne i kartograficzne</t>
  </si>
  <si>
    <t>Urzędy wojewódzkie</t>
  </si>
  <si>
    <t>URZĘDY NACZELNYCH ORGANÓW WŁADZY PAŃSTWOWEJ , KONTROLI I OCHRONY PRAWA ORAZ SĄDOWNICTWA</t>
  </si>
  <si>
    <t>BEZPIECZEŃSTWO PUBLICZNE I OCHRONA PRZECIWPOŻAROWA</t>
  </si>
  <si>
    <t>Obrona cywilna</t>
  </si>
  <si>
    <t>Straż Miejska</t>
  </si>
  <si>
    <t>OBSŁUGA DŁUGU PUBLICZNEGO</t>
  </si>
  <si>
    <t>Obsługa papierów wartościowych, kredytów i pożyczek jednostek samorządu terytorialnego</t>
  </si>
  <si>
    <t>RÓŻNE ROZLICZENIA</t>
  </si>
  <si>
    <t>Rezerwy ogólne i celowe</t>
  </si>
  <si>
    <t>OŚWIATA I WYCHOWANIE</t>
  </si>
  <si>
    <t>Szkoły podstawowe</t>
  </si>
  <si>
    <t>Gimnazja</t>
  </si>
  <si>
    <t>SZKOLNICTWO WYŻSZE</t>
  </si>
  <si>
    <t>OCHRONA ZDROWIA</t>
  </si>
  <si>
    <t>Przeciwdziałanie alkoholizmowi</t>
  </si>
  <si>
    <t>Ośrodki pomocy społecznej</t>
  </si>
  <si>
    <t>Świetlice szkolne</t>
  </si>
  <si>
    <t>Pomoc materialna dla uczniów</t>
  </si>
  <si>
    <t>Oczyszczanie miast i wsi</t>
  </si>
  <si>
    <t>Utrzymanie zieleni w miastach i gminach</t>
  </si>
  <si>
    <t>Oświetlenie ulic, placów i dróg</t>
  </si>
  <si>
    <t>KULTURA I OCHRONA DZIEDZICTWA NARODOWEGO</t>
  </si>
  <si>
    <t>Domy i ośrodki kultury, świetlice i kluby</t>
  </si>
  <si>
    <t>Pozostałe instytucje kultury</t>
  </si>
  <si>
    <t>Biblioteki</t>
  </si>
  <si>
    <t>Muzea</t>
  </si>
  <si>
    <t>WYDATKI OGÓŁEM</t>
  </si>
  <si>
    <t>01022</t>
  </si>
  <si>
    <t>01030</t>
  </si>
  <si>
    <t>Państwowy Fundusz Rehabilitacji Osób Niepełnosprawnych</t>
  </si>
  <si>
    <t>Obiekty sportowe</t>
  </si>
  <si>
    <t>Dokształcanie i doskonalenie nauczycieli</t>
  </si>
  <si>
    <t>Dodatki mieszkaniowe</t>
  </si>
  <si>
    <t>Oddziały przedszkolne w szkołach podstawowych</t>
  </si>
  <si>
    <t>Usługi opiekuńcze i specjalistyczne usługi opiekuńcze</t>
  </si>
  <si>
    <t>Dowożenie uczniów do szkół</t>
  </si>
  <si>
    <t>POMOC SPOŁECZNA</t>
  </si>
  <si>
    <t>01095</t>
  </si>
  <si>
    <t>Zwalczanie narkomanii</t>
  </si>
  <si>
    <t>Domy pomocy społecznej</t>
  </si>
  <si>
    <t>Kolonie i obozy oraz inne formy wypoczynku dzieci i młodzieży szkolnej, a także szkolenia młodzieży</t>
  </si>
  <si>
    <t>Rady gmin (miast i miast na prawach powiatu)</t>
  </si>
  <si>
    <t>Urzędy gmin (miast i miast na prawach powiatu)</t>
  </si>
  <si>
    <t>Urzędy naczelnych organów władzy państwowej, kontroli i ochrony prawa.</t>
  </si>
  <si>
    <t>Zadania w zakresie kultury fizycznej i sportu</t>
  </si>
  <si>
    <t>Zarządzanie kryzysowe</t>
  </si>
  <si>
    <t>Promocja jednostek samorządu terytorialnego</t>
  </si>
  <si>
    <t>DOCHODY OD OSÓB PRAWNYCH , OD OSÓB FIZYCZNYCH I OD INNYCH JEDNOSTEK NIEPOSIADAJĄCYCH OSOBOWOŚCI PRAWNEJ ORAZ WYDATKI ZWIĄZANE Z ICH POBOREM</t>
  </si>
  <si>
    <t>Wpływy z podatku rolnego, podatku leśnego podatku od spadków i darowizn, podatku od czynności cywilnoprawnych oraz podatków i opłat lokalnych od osób fizycznych</t>
  </si>
  <si>
    <t>Zespoły obsługi  ekonomiczno-administracyjnej szkół</t>
  </si>
  <si>
    <t>Świadczenia rodzinne, świadczenie z funduszu alimentacyjnego  oraz składki na ubezpieczenia emerytalne i rentowe z ubezpieczenia społecznego</t>
  </si>
  <si>
    <t>Składki na ubezpieczenie zdrowotne opłacane za osoby pobierające niektóre świadczenia z pomocy społecznej , niektóre świadczenia rodzinne oraz za osoby uczestniczące w zajęciach w centrum integracji społecznej</t>
  </si>
  <si>
    <t>Zasiłki i pomoc w naturze oraz składki na ubezpieczenia emerytalne i rentowe</t>
  </si>
  <si>
    <t>Jednostki specjalistycznego poradnictwa , mieszkania chronione i ośrodki interwencji kryzysowej</t>
  </si>
  <si>
    <t>POZOSTAŁE ZADANIA W ZAKRESIE POLITYKI SPOŁECZNEJ</t>
  </si>
  <si>
    <t>Pozostałe zadania w zakresie kultury</t>
  </si>
  <si>
    <t>Zasiłki stałe</t>
  </si>
  <si>
    <t>Zwalczanie chorób zakaźnych zwierząt oraz badania monitoringowe pozostałości chemicznych i biologicznych w tkankach zwierząt i produktach pochodzenia zwierzęcego.</t>
  </si>
  <si>
    <t>4300</t>
  </si>
  <si>
    <t>Zakup usług pozostałych</t>
  </si>
  <si>
    <t>2850</t>
  </si>
  <si>
    <t>Wpłaty gmin na rzecz izb rolniczych w wysokości 2% uzyskanych wpływów z podatku rolnego</t>
  </si>
  <si>
    <t>4430</t>
  </si>
  <si>
    <t>Różne opłaty i składki</t>
  </si>
  <si>
    <t>Zakup usług remontowych</t>
  </si>
  <si>
    <t>Wydatki inwestycyjne jednostek budżetowych</t>
  </si>
  <si>
    <t>Wydatki na zakupy inwestycyjne jednostek budżetowych</t>
  </si>
  <si>
    <t>Towarzystwa budownictwa społecznego</t>
  </si>
  <si>
    <t>Opłaty za administrowanie i czynsze za budynki, lokale i pomieszczenia garażowe</t>
  </si>
  <si>
    <t>Wkłady na zakup i objęcie akcji, wniesienie wkładów do spółek prawa handlowego oraz na uzupełnienie funduszy statutowych banków państwowych i innych instytucji finansowych</t>
  </si>
  <si>
    <t>Wypłaty z tytułu gwarancji i poręczeń</t>
  </si>
  <si>
    <t>Wynagrodzenia bezosobowe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</si>
  <si>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</si>
  <si>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</si>
  <si>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</si>
  <si>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</si>
  <si>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</si>
  <si>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Odpisy na zakładowy fundusz świadczeń socjalnych</t>
  </si>
  <si>
    <t>Różne wydatki na rzecz osób fizycznych</t>
  </si>
  <si>
    <t>Opłaty z tytułu zakupu usług telekomunikacyjnych świadczonych w ruchomej publicznej sieci telefonicznej</t>
  </si>
  <si>
    <t>Podróże służbowe krajowe</t>
  </si>
  <si>
    <t>Podróże służbowe zagraniczne</t>
  </si>
  <si>
    <t>Wydatki osobowe niezaliczane do wynagrodzeń</t>
  </si>
  <si>
    <t>Zakup energii</t>
  </si>
  <si>
    <t>Zakup usług zdrowotnych</t>
  </si>
  <si>
    <t>Zakup usług dostępu do sieci Internet</t>
  </si>
  <si>
    <t>Opłaty z tytułu zakupu usług telekomunikacyjnych świadczonych w stacjonarnej publicznej sieci telefonicznej</t>
  </si>
  <si>
    <t>Zakup usług obejmujących tłumaczenia</t>
  </si>
  <si>
    <t>Zakup usług obejmujących wykonanie ekspertyz,analiz i opinii</t>
  </si>
  <si>
    <t>Szkolenia pracowników niebędących członkami korpusu służby cywilnej</t>
  </si>
  <si>
    <t>Wpłaty jednostek na państwowy fundusz celowy na finansowanie lub dofinansowanie zadań inwestycyjnych</t>
  </si>
  <si>
    <t>Rezerwy</t>
  </si>
  <si>
    <t>Dotacja podmiotowa z budżetu dla niepublicznej jednostki systemu oświaty</t>
  </si>
  <si>
    <t>Zakup pomocy naukowych, dydaktycznych i książek</t>
  </si>
  <si>
    <t>Koszty postępowania sądowego i prokuratorskiego</t>
  </si>
  <si>
    <t>Dotacja celowa z budżetu dla  pozostałych jednostek zaliczanych do sektora finansów publicznych</t>
  </si>
  <si>
    <t>Zakup usług przez jednostki samorządu terytorialnego od innych jednostek samorządu terytorialnego</t>
  </si>
  <si>
    <t>Zadania w zakresie przeciwdziałania przemocy w rodzinie</t>
  </si>
  <si>
    <t>Świadczenia społeczne</t>
  </si>
  <si>
    <t xml:space="preserve">Składki na ubezpieczenie zdrowotne </t>
  </si>
  <si>
    <t>Dotacja celowa na pomoc finansową udzielaną między jednostkami samorządu terytorialnego na dofinansowanie własnych zadań bieżących</t>
  </si>
  <si>
    <t>Dotacja celowa z budżetu na finansowanie lub dofinansowanie zadań zleconych do realizacji fundacjom</t>
  </si>
  <si>
    <t>Dotacja celowa z budżetu na finansowanie lub dofinansowanie zadań zleconych do realizacji stowarzyszeniom</t>
  </si>
  <si>
    <t>Żłobki</t>
  </si>
  <si>
    <t>Wpłaty na Państwowy Fundusz Rehabilitacji Osób Niepełnosprawnych</t>
  </si>
  <si>
    <t>Stypendia dla uczniów</t>
  </si>
  <si>
    <t>Inne formy pomocy dla uczniów</t>
  </si>
  <si>
    <t>Dotacja podmiotowa z budżetu dla samorządowej instytucji kultury</t>
  </si>
  <si>
    <t>Dotacje celowe przekazane dla powiatu na zadania bieżące realizowane na podstawie porozumień (umów) między jednostkami samorządu tertorialnego</t>
  </si>
  <si>
    <t>Podatek od towarów i usług (VAT)</t>
  </si>
  <si>
    <t>Wydatki bieżące</t>
  </si>
  <si>
    <t>Wydatki majątkowe</t>
  </si>
  <si>
    <t>Wydatki ogółem</t>
  </si>
  <si>
    <t>§</t>
  </si>
  <si>
    <t>Komendy wojewódzkie Państwowej Straży Pożarnej</t>
  </si>
  <si>
    <t>Składki na Fundusz Emerytur Pomostowych</t>
  </si>
  <si>
    <t>150</t>
  </si>
  <si>
    <t>PRZETWÓRSTWO PRZEMYSŁOWE</t>
  </si>
  <si>
    <t>15011</t>
  </si>
  <si>
    <t>Rozwój przedsiębiorczości</t>
  </si>
  <si>
    <t>6639</t>
  </si>
  <si>
    <t>Dotacje celowe przekazane do samorządu województwa na inwestycje i zakupy inwestycyjne realizowane na podstawie porozumień (umów) między jednostkami samorządu terytorialnego</t>
  </si>
  <si>
    <t>Zwroty dotacji oraz płatności, w tym wykorzystanych niezgodnie z przeznaczeniem lub wykorzystanych z naruszeniem procedur, o których mowa w art.184 ustawy, pobranych nienależnie lub w nadmiernej wysokości, dotyczące wydatków majątkowych</t>
  </si>
  <si>
    <t>Odsetki od samorządowych papierów wartościowych lub zaciągniętych przez jednostkę samorządu terytorialnego kredytów i pożyczek</t>
  </si>
  <si>
    <t>ZESTAWIENIE WYDATKÓW BUDŻETU MIASTA ZA I PÓŁROCZE 2012 ROKU</t>
  </si>
  <si>
    <t>Placówki opiekuńczo-wychowawcze</t>
  </si>
  <si>
    <t>Rodziny zastępcze</t>
  </si>
  <si>
    <t>Dotacje celowe przekazane z budżetu państwa na realizację inwestycji i zakupów inwestycyjnych własnych gmin (związków gmin)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</si>
</sst>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38">
    <font>
      <sz val="10"/>
      <name val="Arial CE"/>
      <family val="0"/>
    </font>
    <font>
      <b/>
      <sz val="10"/>
      <name val="Times New Roman CE"/>
      <family val="1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12" xfId="0" applyFont="1" applyBorder="1" applyAlignment="1">
      <alignment vertical="top" wrapText="1"/>
    </xf>
    <xf numFmtId="4" fontId="0" fillId="0" borderId="12" xfId="0" applyNumberFormat="1" applyFont="1" applyBorder="1" applyAlignment="1">
      <alignment vertical="top"/>
    </xf>
    <xf numFmtId="0" fontId="0" fillId="0" borderId="12" xfId="0" applyFont="1" applyBorder="1" applyAlignment="1">
      <alignment vertical="top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49" fontId="0" fillId="0" borderId="12" xfId="0" applyNumberFormat="1" applyFont="1" applyBorder="1" applyAlignment="1">
      <alignment horizontal="right" vertical="top"/>
    </xf>
    <xf numFmtId="49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/>
    </xf>
    <xf numFmtId="0" fontId="0" fillId="0" borderId="12" xfId="0" applyBorder="1" applyAlignment="1">
      <alignment vertical="top"/>
    </xf>
    <xf numFmtId="0" fontId="2" fillId="0" borderId="12" xfId="0" applyFont="1" applyBorder="1" applyAlignment="1">
      <alignment vertical="top"/>
    </xf>
    <xf numFmtId="4" fontId="2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" fontId="2" fillId="0" borderId="12" xfId="0" applyNumberFormat="1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" fontId="2" fillId="0" borderId="12" xfId="0" applyNumberFormat="1" applyFont="1" applyBorder="1" applyAlignment="1">
      <alignment vertical="top"/>
    </xf>
    <xf numFmtId="0" fontId="3" fillId="0" borderId="12" xfId="0" applyFont="1" applyBorder="1" applyAlignment="1">
      <alignment/>
    </xf>
    <xf numFmtId="4" fontId="0" fillId="0" borderId="12" xfId="0" applyNumberFormat="1" applyFont="1" applyBorder="1" applyAlignment="1">
      <alignment vertical="top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" fontId="2" fillId="0" borderId="12" xfId="0" applyNumberFormat="1" applyFont="1" applyBorder="1" applyAlignment="1">
      <alignment vertical="top" wrapText="1"/>
    </xf>
    <xf numFmtId="0" fontId="0" fillId="0" borderId="13" xfId="0" applyBorder="1" applyAlignment="1">
      <alignment vertical="top"/>
    </xf>
    <xf numFmtId="10" fontId="2" fillId="0" borderId="12" xfId="52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vertical="top" wrapText="1"/>
    </xf>
    <xf numFmtId="4" fontId="3" fillId="0" borderId="12" xfId="0" applyNumberFormat="1" applyFont="1" applyBorder="1" applyAlignment="1">
      <alignment vertical="top"/>
    </xf>
    <xf numFmtId="0" fontId="3" fillId="0" borderId="12" xfId="0" applyFont="1" applyBorder="1" applyAlignment="1">
      <alignment vertical="top"/>
    </xf>
    <xf numFmtId="4" fontId="3" fillId="0" borderId="12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/>
    </xf>
    <xf numFmtId="0" fontId="0" fillId="0" borderId="13" xfId="0" applyFont="1" applyBorder="1" applyAlignment="1">
      <alignment vertical="top" wrapText="1"/>
    </xf>
    <xf numFmtId="4" fontId="0" fillId="0" borderId="13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 vertical="top"/>
    </xf>
    <xf numFmtId="0" fontId="0" fillId="0" borderId="12" xfId="0" applyFont="1" applyBorder="1" applyAlignment="1">
      <alignment horizontal="right" vertical="top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vertical="top"/>
    </xf>
    <xf numFmtId="4" fontId="3" fillId="0" borderId="14" xfId="0" applyNumberFormat="1" applyFont="1" applyBorder="1" applyAlignment="1">
      <alignment vertical="top"/>
    </xf>
    <xf numFmtId="0" fontId="3" fillId="0" borderId="12" xfId="0" applyFont="1" applyBorder="1" applyAlignment="1">
      <alignment wrapText="1"/>
    </xf>
    <xf numFmtId="0" fontId="0" fillId="0" borderId="0" xfId="0" applyAlignment="1">
      <alignment/>
    </xf>
    <xf numFmtId="4" fontId="3" fillId="0" borderId="13" xfId="0" applyNumberFormat="1" applyFont="1" applyBorder="1" applyAlignment="1">
      <alignment vertical="top"/>
    </xf>
    <xf numFmtId="10" fontId="2" fillId="0" borderId="11" xfId="52" applyNumberFormat="1" applyFont="1" applyBorder="1" applyAlignment="1">
      <alignment vertical="top"/>
    </xf>
    <xf numFmtId="10" fontId="0" fillId="0" borderId="0" xfId="0" applyNumberFormat="1" applyBorder="1" applyAlignment="1">
      <alignment vertical="top"/>
    </xf>
    <xf numFmtId="10" fontId="2" fillId="0" borderId="13" xfId="52" applyNumberFormat="1" applyFont="1" applyBorder="1" applyAlignment="1">
      <alignment vertical="top"/>
    </xf>
    <xf numFmtId="10" fontId="1" fillId="0" borderId="10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4" fontId="2" fillId="0" borderId="13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/>
    </xf>
    <xf numFmtId="1" fontId="1" fillId="0" borderId="15" xfId="0" applyNumberFormat="1" applyFont="1" applyBorder="1" applyAlignment="1">
      <alignment horizontal="center" vertical="top"/>
    </xf>
    <xf numFmtId="10" fontId="0" fillId="0" borderId="12" xfId="52" applyNumberFormat="1" applyFont="1" applyBorder="1" applyAlignment="1">
      <alignment vertical="top"/>
    </xf>
    <xf numFmtId="10" fontId="0" fillId="0" borderId="16" xfId="52" applyNumberFormat="1" applyFont="1" applyBorder="1" applyAlignment="1">
      <alignment vertical="top"/>
    </xf>
    <xf numFmtId="10" fontId="3" fillId="0" borderId="12" xfId="52" applyNumberFormat="1" applyFont="1" applyBorder="1" applyAlignment="1">
      <alignment vertical="top"/>
    </xf>
    <xf numFmtId="10" fontId="0" fillId="0" borderId="13" xfId="52" applyNumberFormat="1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2" fillId="0" borderId="14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4" fontId="2" fillId="0" borderId="13" xfId="0" applyNumberFormat="1" applyFont="1" applyBorder="1" applyAlignment="1">
      <alignment vertical="top"/>
    </xf>
    <xf numFmtId="0" fontId="0" fillId="0" borderId="18" xfId="0" applyBorder="1" applyAlignment="1">
      <alignment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vertical="top" wrapText="1"/>
    </xf>
    <xf numFmtId="0" fontId="0" fillId="0" borderId="13" xfId="0" applyFont="1" applyBorder="1" applyAlignment="1">
      <alignment horizontal="right" vertical="top"/>
    </xf>
    <xf numFmtId="0" fontId="3" fillId="0" borderId="18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6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49" fontId="3" fillId="0" borderId="13" xfId="0" applyNumberFormat="1" applyFont="1" applyBorder="1" applyAlignment="1">
      <alignment horizontal="center" vertical="top"/>
    </xf>
    <xf numFmtId="0" fontId="0" fillId="0" borderId="16" xfId="0" applyBorder="1" applyAlignment="1">
      <alignment vertical="top"/>
    </xf>
    <xf numFmtId="0" fontId="3" fillId="0" borderId="16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4" fontId="2" fillId="0" borderId="12" xfId="0" applyNumberFormat="1" applyFont="1" applyBorder="1" applyAlignment="1">
      <alignment/>
    </xf>
    <xf numFmtId="10" fontId="2" fillId="0" borderId="12" xfId="52" applyNumberFormat="1" applyFont="1" applyBorder="1" applyAlignment="1">
      <alignment vertical="top"/>
    </xf>
    <xf numFmtId="0" fontId="3" fillId="0" borderId="19" xfId="0" applyFont="1" applyBorder="1" applyAlignment="1">
      <alignment horizontal="left" vertical="top"/>
    </xf>
    <xf numFmtId="0" fontId="0" fillId="0" borderId="19" xfId="0" applyBorder="1" applyAlignment="1">
      <alignment vertical="top"/>
    </xf>
    <xf numFmtId="0" fontId="0" fillId="0" borderId="19" xfId="0" applyFont="1" applyBorder="1" applyAlignment="1">
      <alignment vertical="top"/>
    </xf>
    <xf numFmtId="0" fontId="3" fillId="0" borderId="13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10" fontId="0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vertical="top"/>
    </xf>
    <xf numFmtId="0" fontId="3" fillId="0" borderId="14" xfId="0" applyFont="1" applyBorder="1" applyAlignment="1">
      <alignment horizontal="right" vertical="top"/>
    </xf>
    <xf numFmtId="4" fontId="2" fillId="0" borderId="12" xfId="0" applyNumberFormat="1" applyFont="1" applyBorder="1" applyAlignment="1">
      <alignment vertical="top" wrapText="1"/>
    </xf>
    <xf numFmtId="4" fontId="0" fillId="0" borderId="12" xfId="52" applyNumberFormat="1" applyFont="1" applyBorder="1" applyAlignment="1">
      <alignment vertical="top"/>
    </xf>
    <xf numFmtId="4" fontId="0" fillId="0" borderId="13" xfId="0" applyNumberFormat="1" applyFont="1" applyFill="1" applyBorder="1" applyAlignment="1">
      <alignment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22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2" fillId="0" borderId="16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0" fillId="0" borderId="20" xfId="0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0" fillId="0" borderId="19" xfId="0" applyFont="1" applyBorder="1" applyAlignment="1">
      <alignment horizontal="right" vertical="top"/>
    </xf>
    <xf numFmtId="0" fontId="0" fillId="0" borderId="20" xfId="0" applyFont="1" applyBorder="1" applyAlignment="1">
      <alignment horizontal="right" vertical="top"/>
    </xf>
    <xf numFmtId="0" fontId="2" fillId="0" borderId="23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3" fillId="0" borderId="20" xfId="0" applyFont="1" applyBorder="1" applyAlignment="1">
      <alignment horizontal="left"/>
    </xf>
    <xf numFmtId="0" fontId="2" fillId="0" borderId="22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4" xfId="0" applyFont="1" applyFill="1" applyBorder="1" applyAlignment="1">
      <alignment vertical="top"/>
    </xf>
    <xf numFmtId="0" fontId="3" fillId="0" borderId="16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0" fontId="0" fillId="0" borderId="22" xfId="0" applyBorder="1" applyAlignment="1">
      <alignment/>
    </xf>
    <xf numFmtId="0" fontId="3" fillId="0" borderId="23" xfId="0" applyFont="1" applyBorder="1" applyAlignment="1">
      <alignment vertical="top"/>
    </xf>
    <xf numFmtId="0" fontId="0" fillId="0" borderId="13" xfId="0" applyFont="1" applyBorder="1" applyAlignment="1">
      <alignment wrapText="1"/>
    </xf>
    <xf numFmtId="0" fontId="3" fillId="0" borderId="19" xfId="0" applyFont="1" applyBorder="1" applyAlignment="1">
      <alignment/>
    </xf>
    <xf numFmtId="0" fontId="2" fillId="0" borderId="21" xfId="0" applyFont="1" applyBorder="1" applyAlignment="1">
      <alignment vertical="top"/>
    </xf>
    <xf numFmtId="0" fontId="3" fillId="0" borderId="14" xfId="0" applyFont="1" applyBorder="1" applyAlignment="1">
      <alignment/>
    </xf>
    <xf numFmtId="4" fontId="0" fillId="0" borderId="12" xfId="0" applyNumberFormat="1" applyFont="1" applyBorder="1" applyAlignment="1">
      <alignment horizontal="center" vertical="top"/>
    </xf>
    <xf numFmtId="0" fontId="0" fillId="0" borderId="21" xfId="0" applyFont="1" applyBorder="1" applyAlignment="1">
      <alignment vertical="top"/>
    </xf>
    <xf numFmtId="0" fontId="3" fillId="0" borderId="21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22" xfId="0" applyFont="1" applyBorder="1" applyAlignment="1">
      <alignment horizontal="right" vertical="top"/>
    </xf>
    <xf numFmtId="0" fontId="3" fillId="0" borderId="21" xfId="0" applyFont="1" applyBorder="1" applyAlignment="1">
      <alignment horizontal="right" vertical="top"/>
    </xf>
    <xf numFmtId="0" fontId="3" fillId="0" borderId="20" xfId="0" applyFont="1" applyBorder="1" applyAlignment="1">
      <alignment horizontal="right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8"/>
  <sheetViews>
    <sheetView tabSelected="1" zoomScalePageLayoutView="0" workbookViewId="0" topLeftCell="A1">
      <pane xSplit="3" ySplit="6" topLeftCell="E5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58" sqref="K58"/>
    </sheetView>
  </sheetViews>
  <sheetFormatPr defaultColWidth="9.00390625" defaultRowHeight="12.75"/>
  <cols>
    <col min="1" max="1" width="5.00390625" style="0" customWidth="1"/>
    <col min="2" max="2" width="7.875" style="0" customWidth="1"/>
    <col min="3" max="3" width="5.25390625" style="0" customWidth="1"/>
    <col min="4" max="4" width="35.00390625" style="0" customWidth="1"/>
    <col min="5" max="6" width="12.875" style="0" customWidth="1"/>
    <col min="7" max="7" width="10.375" style="56" customWidth="1"/>
    <col min="8" max="8" width="13.75390625" style="0" customWidth="1"/>
    <col min="9" max="10" width="13.625" style="0" customWidth="1"/>
    <col min="11" max="11" width="12.625" style="0" customWidth="1"/>
    <col min="13" max="13" width="8.625" style="0" customWidth="1"/>
  </cols>
  <sheetData>
    <row r="1" spans="2:10" ht="12.75">
      <c r="B1" s="163" t="s">
        <v>148</v>
      </c>
      <c r="C1" s="163"/>
      <c r="D1" s="163"/>
      <c r="E1" s="163"/>
      <c r="F1" s="163"/>
      <c r="G1" s="163"/>
      <c r="H1" s="163"/>
      <c r="I1" s="163"/>
      <c r="J1" s="163"/>
    </row>
    <row r="2" ht="0.75" customHeight="1" thickBot="1"/>
    <row r="3" spans="1:13" ht="13.5" thickTop="1">
      <c r="A3" s="135" t="s">
        <v>0</v>
      </c>
      <c r="B3" s="135" t="s">
        <v>1</v>
      </c>
      <c r="C3" s="135" t="s">
        <v>137</v>
      </c>
      <c r="D3" s="164" t="s">
        <v>2</v>
      </c>
      <c r="E3" s="155" t="s">
        <v>136</v>
      </c>
      <c r="F3" s="156"/>
      <c r="G3" s="157"/>
      <c r="H3" s="161" t="s">
        <v>134</v>
      </c>
      <c r="I3" s="161"/>
      <c r="J3" s="151" t="s">
        <v>135</v>
      </c>
      <c r="K3" s="152"/>
      <c r="L3" s="53"/>
      <c r="M3" s="53"/>
    </row>
    <row r="4" spans="1:13" ht="13.5" thickBot="1">
      <c r="A4" s="136"/>
      <c r="B4" s="136"/>
      <c r="C4" s="136"/>
      <c r="D4" s="165"/>
      <c r="E4" s="158"/>
      <c r="F4" s="159"/>
      <c r="G4" s="160"/>
      <c r="H4" s="162"/>
      <c r="I4" s="162"/>
      <c r="J4" s="153"/>
      <c r="K4" s="154"/>
      <c r="L4" s="53"/>
      <c r="M4" s="53"/>
    </row>
    <row r="5" spans="1:11" ht="14.25" thickBot="1" thickTop="1">
      <c r="A5" s="137"/>
      <c r="B5" s="137"/>
      <c r="C5" s="137"/>
      <c r="D5" s="166"/>
      <c r="E5" s="1" t="s">
        <v>3</v>
      </c>
      <c r="F5" s="1" t="s">
        <v>4</v>
      </c>
      <c r="G5" s="58" t="s">
        <v>5</v>
      </c>
      <c r="H5" s="1" t="s">
        <v>3</v>
      </c>
      <c r="I5" s="1" t="s">
        <v>4</v>
      </c>
      <c r="J5" s="1" t="s">
        <v>3</v>
      </c>
      <c r="K5" s="1" t="s">
        <v>4</v>
      </c>
    </row>
    <row r="6" spans="1:11" ht="13.5" thickTop="1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2">
        <v>7</v>
      </c>
      <c r="H6" s="61">
        <v>8</v>
      </c>
      <c r="I6" s="61">
        <v>9</v>
      </c>
      <c r="J6" s="61">
        <v>10</v>
      </c>
      <c r="K6" s="61">
        <v>11</v>
      </c>
    </row>
    <row r="7" spans="1:11" ht="13.5" customHeight="1">
      <c r="A7" s="142" t="s">
        <v>6</v>
      </c>
      <c r="B7" s="33"/>
      <c r="C7" s="33"/>
      <c r="D7" s="59" t="s">
        <v>7</v>
      </c>
      <c r="E7" s="60">
        <f>E8+E10+E12</f>
        <v>73284.74</v>
      </c>
      <c r="F7" s="60">
        <f>F8+F10+F12</f>
        <v>43698.509999999995</v>
      </c>
      <c r="G7" s="57">
        <f aca="true" t="shared" si="0" ref="G7:G13">F7/E7</f>
        <v>0.5962838921172401</v>
      </c>
      <c r="H7" s="60">
        <f>H8+H10+H12</f>
        <v>73284.74</v>
      </c>
      <c r="I7" s="60">
        <f>I8+I10+I12</f>
        <v>43698.509999999995</v>
      </c>
      <c r="J7" s="60">
        <f>J8+J10+J12</f>
        <v>0</v>
      </c>
      <c r="K7" s="60">
        <f>K8+K10+K12</f>
        <v>0</v>
      </c>
    </row>
    <row r="8" spans="1:11" ht="75.75" customHeight="1">
      <c r="A8" s="142"/>
      <c r="B8" s="149" t="s">
        <v>51</v>
      </c>
      <c r="C8" s="44"/>
      <c r="D8" s="37" t="s">
        <v>81</v>
      </c>
      <c r="E8" s="38">
        <f>E9</f>
        <v>55000</v>
      </c>
      <c r="F8" s="38">
        <f>F9</f>
        <v>33366.1</v>
      </c>
      <c r="G8" s="57">
        <f t="shared" si="0"/>
        <v>0.6066563636363637</v>
      </c>
      <c r="H8" s="38">
        <f>H9</f>
        <v>55000</v>
      </c>
      <c r="I8" s="38">
        <f>I9</f>
        <v>33366.1</v>
      </c>
      <c r="J8" s="38">
        <f>J9</f>
        <v>0</v>
      </c>
      <c r="K8" s="38">
        <f>K9</f>
        <v>0</v>
      </c>
    </row>
    <row r="9" spans="1:11" ht="12.75" customHeight="1">
      <c r="A9" s="142"/>
      <c r="B9" s="150"/>
      <c r="C9" s="14" t="s">
        <v>82</v>
      </c>
      <c r="D9" s="8" t="s">
        <v>83</v>
      </c>
      <c r="E9" s="9">
        <v>55000</v>
      </c>
      <c r="F9" s="9">
        <v>33366.1</v>
      </c>
      <c r="G9" s="63">
        <f t="shared" si="0"/>
        <v>0.6066563636363637</v>
      </c>
      <c r="H9" s="9">
        <v>55000</v>
      </c>
      <c r="I9" s="9">
        <v>33366.1</v>
      </c>
      <c r="J9" s="9">
        <v>0</v>
      </c>
      <c r="K9" s="9">
        <v>0</v>
      </c>
    </row>
    <row r="10" spans="1:11" ht="12.75" customHeight="1">
      <c r="A10" s="142"/>
      <c r="B10" s="149" t="s">
        <v>52</v>
      </c>
      <c r="C10" s="44"/>
      <c r="D10" s="39" t="s">
        <v>20</v>
      </c>
      <c r="E10" s="40">
        <f>E11</f>
        <v>2610</v>
      </c>
      <c r="F10" s="40">
        <f>F11</f>
        <v>1337.57</v>
      </c>
      <c r="G10" s="34">
        <f t="shared" si="0"/>
        <v>0.5124789272030651</v>
      </c>
      <c r="H10" s="40">
        <f>H11</f>
        <v>2610</v>
      </c>
      <c r="I10" s="40">
        <f>I11</f>
        <v>1337.57</v>
      </c>
      <c r="J10" s="40">
        <f>J11</f>
        <v>0</v>
      </c>
      <c r="K10" s="40">
        <f>K11</f>
        <v>0</v>
      </c>
    </row>
    <row r="11" spans="1:11" ht="38.25" customHeight="1">
      <c r="A11" s="142"/>
      <c r="B11" s="150"/>
      <c r="C11" s="14" t="s">
        <v>84</v>
      </c>
      <c r="D11" s="8" t="s">
        <v>85</v>
      </c>
      <c r="E11" s="9">
        <v>2610</v>
      </c>
      <c r="F11" s="9">
        <v>1337.57</v>
      </c>
      <c r="G11" s="64">
        <f t="shared" si="0"/>
        <v>0.5124789272030651</v>
      </c>
      <c r="H11" s="9">
        <v>2610</v>
      </c>
      <c r="I11" s="9">
        <v>1337.57</v>
      </c>
      <c r="J11" s="9">
        <v>0</v>
      </c>
      <c r="K11" s="9">
        <v>0</v>
      </c>
    </row>
    <row r="12" spans="1:11" ht="12.75" customHeight="1">
      <c r="A12" s="142"/>
      <c r="B12" s="149" t="s">
        <v>61</v>
      </c>
      <c r="C12" s="45"/>
      <c r="D12" s="39" t="s">
        <v>8</v>
      </c>
      <c r="E12" s="41">
        <f>E13</f>
        <v>15674.74</v>
      </c>
      <c r="F12" s="41">
        <f>F13</f>
        <v>8994.84</v>
      </c>
      <c r="G12" s="34">
        <f t="shared" si="0"/>
        <v>0.5738430111121461</v>
      </c>
      <c r="H12" s="41">
        <f>H13</f>
        <v>15674.74</v>
      </c>
      <c r="I12" s="41">
        <f>I13</f>
        <v>8994.84</v>
      </c>
      <c r="J12" s="41">
        <v>0</v>
      </c>
      <c r="K12" s="41">
        <v>0</v>
      </c>
    </row>
    <row r="13" spans="1:11" ht="12.75" customHeight="1">
      <c r="A13" s="142"/>
      <c r="B13" s="150"/>
      <c r="C13" s="15" t="s">
        <v>86</v>
      </c>
      <c r="D13" s="10" t="s">
        <v>87</v>
      </c>
      <c r="E13" s="16">
        <v>15674.74</v>
      </c>
      <c r="F13" s="16">
        <v>8994.84</v>
      </c>
      <c r="G13" s="63">
        <f t="shared" si="0"/>
        <v>0.5738430111121461</v>
      </c>
      <c r="H13" s="16">
        <v>15674.74</v>
      </c>
      <c r="I13" s="16">
        <v>8994.84</v>
      </c>
      <c r="J13" s="16">
        <v>0</v>
      </c>
      <c r="K13" s="16">
        <v>0</v>
      </c>
    </row>
    <row r="14" spans="1:11" ht="12.75" customHeight="1">
      <c r="A14" s="143" t="s">
        <v>140</v>
      </c>
      <c r="B14" s="82"/>
      <c r="C14" s="15"/>
      <c r="D14" s="85" t="s">
        <v>141</v>
      </c>
      <c r="E14" s="86">
        <f aca="true" t="shared" si="1" ref="E14:K14">E15</f>
        <v>28785</v>
      </c>
      <c r="F14" s="86">
        <f t="shared" si="1"/>
        <v>12750</v>
      </c>
      <c r="G14" s="87">
        <f t="shared" si="1"/>
        <v>0.44293903074517976</v>
      </c>
      <c r="H14" s="86">
        <f t="shared" si="1"/>
        <v>0</v>
      </c>
      <c r="I14" s="86">
        <f t="shared" si="1"/>
        <v>0</v>
      </c>
      <c r="J14" s="86">
        <f t="shared" si="1"/>
        <v>28785</v>
      </c>
      <c r="K14" s="86">
        <f t="shared" si="1"/>
        <v>12750</v>
      </c>
    </row>
    <row r="15" spans="1:11" ht="12.75" customHeight="1">
      <c r="A15" s="142"/>
      <c r="B15" s="82" t="s">
        <v>142</v>
      </c>
      <c r="C15" s="15"/>
      <c r="D15" s="39" t="s">
        <v>143</v>
      </c>
      <c r="E15" s="41">
        <f>E16</f>
        <v>28785</v>
      </c>
      <c r="F15" s="41">
        <f>F16</f>
        <v>12750</v>
      </c>
      <c r="G15" s="65">
        <f aca="true" t="shared" si="2" ref="G15:G46">F15/E15</f>
        <v>0.44293903074517976</v>
      </c>
      <c r="H15" s="41">
        <f>H16</f>
        <v>0</v>
      </c>
      <c r="I15" s="41">
        <f>I16</f>
        <v>0</v>
      </c>
      <c r="J15" s="41">
        <f>J16</f>
        <v>28785</v>
      </c>
      <c r="K15" s="41">
        <f>K16</f>
        <v>12750</v>
      </c>
    </row>
    <row r="16" spans="1:11" ht="65.25" customHeight="1">
      <c r="A16" s="142"/>
      <c r="B16" s="82"/>
      <c r="C16" s="14" t="s">
        <v>144</v>
      </c>
      <c r="D16" s="8" t="s">
        <v>145</v>
      </c>
      <c r="E16" s="9">
        <v>28785</v>
      </c>
      <c r="F16" s="9">
        <v>12750</v>
      </c>
      <c r="G16" s="63">
        <f t="shared" si="2"/>
        <v>0.44293903074517976</v>
      </c>
      <c r="H16" s="9">
        <v>0</v>
      </c>
      <c r="I16" s="9">
        <v>0</v>
      </c>
      <c r="J16" s="9">
        <v>28785</v>
      </c>
      <c r="K16" s="9">
        <v>12750</v>
      </c>
    </row>
    <row r="17" spans="1:11" ht="13.5" customHeight="1">
      <c r="A17" s="141">
        <v>600</v>
      </c>
      <c r="B17" s="108"/>
      <c r="C17" s="17"/>
      <c r="D17" s="18" t="s">
        <v>9</v>
      </c>
      <c r="E17" s="19">
        <f>E18+E21</f>
        <v>3069573.31</v>
      </c>
      <c r="F17" s="19">
        <f>F18+F21</f>
        <v>1162331.3900000001</v>
      </c>
      <c r="G17" s="34">
        <f t="shared" si="2"/>
        <v>0.3786622024023268</v>
      </c>
      <c r="H17" s="19">
        <f>H18+H21</f>
        <v>2120000</v>
      </c>
      <c r="I17" s="19">
        <f>I18+I21</f>
        <v>780262.25</v>
      </c>
      <c r="J17" s="19">
        <f>J18+J21</f>
        <v>949573.31</v>
      </c>
      <c r="K17" s="19">
        <f>K18+K21</f>
        <v>382069.13999999996</v>
      </c>
    </row>
    <row r="18" spans="1:11" ht="13.5" customHeight="1">
      <c r="A18" s="131"/>
      <c r="B18" s="139">
        <v>60014</v>
      </c>
      <c r="C18" s="46"/>
      <c r="D18" s="39" t="s">
        <v>21</v>
      </c>
      <c r="E18" s="40">
        <f>E19+E20</f>
        <v>500000</v>
      </c>
      <c r="F18" s="40">
        <f>F19+F20</f>
        <v>176531.88</v>
      </c>
      <c r="G18" s="34">
        <f t="shared" si="2"/>
        <v>0.35306376</v>
      </c>
      <c r="H18" s="40">
        <f>H19+H20</f>
        <v>500000</v>
      </c>
      <c r="I18" s="40">
        <f>I19+I20</f>
        <v>176531.88</v>
      </c>
      <c r="J18" s="40">
        <f>J19+J20</f>
        <v>0</v>
      </c>
      <c r="K18" s="40">
        <f>K19+K20</f>
        <v>0</v>
      </c>
    </row>
    <row r="19" spans="1:11" ht="12.75" customHeight="1">
      <c r="A19" s="131"/>
      <c r="B19" s="130"/>
      <c r="C19" s="10">
        <v>4270</v>
      </c>
      <c r="D19" s="10" t="s">
        <v>88</v>
      </c>
      <c r="E19" s="11">
        <v>320000</v>
      </c>
      <c r="F19" s="11">
        <v>0</v>
      </c>
      <c r="G19" s="63">
        <f t="shared" si="2"/>
        <v>0</v>
      </c>
      <c r="H19" s="11">
        <v>320000</v>
      </c>
      <c r="I19" s="11">
        <v>0</v>
      </c>
      <c r="J19" s="11">
        <v>0</v>
      </c>
      <c r="K19" s="11">
        <v>0</v>
      </c>
    </row>
    <row r="20" spans="1:11" ht="12.75" customHeight="1">
      <c r="A20" s="131"/>
      <c r="B20" s="130"/>
      <c r="C20" s="10">
        <v>4300</v>
      </c>
      <c r="D20" s="10" t="s">
        <v>83</v>
      </c>
      <c r="E20" s="11">
        <v>180000</v>
      </c>
      <c r="F20" s="11">
        <v>176531.88</v>
      </c>
      <c r="G20" s="63">
        <f t="shared" si="2"/>
        <v>0.9807326666666667</v>
      </c>
      <c r="H20" s="11">
        <v>180000</v>
      </c>
      <c r="I20" s="11">
        <v>176531.88</v>
      </c>
      <c r="J20" s="11">
        <v>0</v>
      </c>
      <c r="K20" s="11">
        <v>0</v>
      </c>
    </row>
    <row r="21" spans="1:11" ht="12.75">
      <c r="A21" s="131"/>
      <c r="B21" s="139">
        <v>60016</v>
      </c>
      <c r="C21" s="46"/>
      <c r="D21" s="37" t="s">
        <v>10</v>
      </c>
      <c r="E21" s="40">
        <f>E22+E23+E24</f>
        <v>2569573.31</v>
      </c>
      <c r="F21" s="40">
        <f>F22+F23+F24</f>
        <v>985799.51</v>
      </c>
      <c r="G21" s="34">
        <f t="shared" si="2"/>
        <v>0.3836432711079179</v>
      </c>
      <c r="H21" s="40">
        <f>H22+H23+H24</f>
        <v>1620000</v>
      </c>
      <c r="I21" s="40">
        <f>I22+I23+I24</f>
        <v>603730.37</v>
      </c>
      <c r="J21" s="40">
        <f>J22+J23+J24</f>
        <v>949573.31</v>
      </c>
      <c r="K21" s="40">
        <f>K22+K23+K24</f>
        <v>382069.13999999996</v>
      </c>
    </row>
    <row r="22" spans="1:11" ht="12.75">
      <c r="A22" s="131"/>
      <c r="B22" s="130"/>
      <c r="C22" s="10">
        <v>4300</v>
      </c>
      <c r="D22" s="8" t="s">
        <v>83</v>
      </c>
      <c r="E22" s="11">
        <v>1620000</v>
      </c>
      <c r="F22" s="11">
        <v>603730.37</v>
      </c>
      <c r="G22" s="63">
        <f t="shared" si="2"/>
        <v>0.37267306790123456</v>
      </c>
      <c r="H22" s="11">
        <v>1620000</v>
      </c>
      <c r="I22" s="11">
        <v>603730.37</v>
      </c>
      <c r="J22" s="11">
        <v>0</v>
      </c>
      <c r="K22" s="11">
        <v>0</v>
      </c>
    </row>
    <row r="23" spans="1:11" ht="25.5">
      <c r="A23" s="83"/>
      <c r="B23" s="103"/>
      <c r="C23" s="10">
        <v>6050</v>
      </c>
      <c r="D23" s="8" t="s">
        <v>89</v>
      </c>
      <c r="E23" s="9">
        <v>943973.31</v>
      </c>
      <c r="F23" s="9">
        <v>376753.48</v>
      </c>
      <c r="G23" s="63">
        <f t="shared" si="2"/>
        <v>0.39911454699921545</v>
      </c>
      <c r="H23" s="100">
        <v>0</v>
      </c>
      <c r="I23" s="100">
        <v>0</v>
      </c>
      <c r="J23" s="9">
        <v>943973.31</v>
      </c>
      <c r="K23" s="9">
        <v>376753.48</v>
      </c>
    </row>
    <row r="24" spans="1:11" ht="88.5" customHeight="1">
      <c r="A24" s="33"/>
      <c r="B24" s="103"/>
      <c r="C24" s="35">
        <v>6660</v>
      </c>
      <c r="D24" s="42" t="s">
        <v>146</v>
      </c>
      <c r="E24" s="43">
        <v>5600</v>
      </c>
      <c r="F24" s="43">
        <v>5315.66</v>
      </c>
      <c r="G24" s="66">
        <f t="shared" si="2"/>
        <v>0.949225</v>
      </c>
      <c r="H24" s="43">
        <v>0</v>
      </c>
      <c r="I24" s="43">
        <v>0</v>
      </c>
      <c r="J24" s="43">
        <v>5600</v>
      </c>
      <c r="K24" s="43">
        <v>5315.66</v>
      </c>
    </row>
    <row r="25" spans="1:11" ht="12.75" customHeight="1">
      <c r="A25" s="131">
        <v>700</v>
      </c>
      <c r="B25" s="17"/>
      <c r="C25" s="17"/>
      <c r="D25" s="21" t="s">
        <v>11</v>
      </c>
      <c r="E25" s="22">
        <f>E26+E30+E34</f>
        <v>2792929.81</v>
      </c>
      <c r="F25" s="22">
        <f>F26+F30+F34</f>
        <v>835559.26</v>
      </c>
      <c r="G25" s="34">
        <f t="shared" si="2"/>
        <v>0.29916944457691186</v>
      </c>
      <c r="H25" s="22">
        <f>H26+H30+H34</f>
        <v>1853129.81</v>
      </c>
      <c r="I25" s="22">
        <f>I26+I30+I34</f>
        <v>714976.89</v>
      </c>
      <c r="J25" s="22">
        <f>J26+J30+J34</f>
        <v>939800</v>
      </c>
      <c r="K25" s="22">
        <f>K26+K30+K34</f>
        <v>120582.37</v>
      </c>
    </row>
    <row r="26" spans="1:11" ht="24" customHeight="1">
      <c r="A26" s="131"/>
      <c r="B26" s="133">
        <v>70005</v>
      </c>
      <c r="C26" s="46"/>
      <c r="D26" s="37" t="s">
        <v>12</v>
      </c>
      <c r="E26" s="38">
        <f>E27+E28+E29</f>
        <v>511800</v>
      </c>
      <c r="F26" s="38">
        <f>F27+F28+F29</f>
        <v>151914.97</v>
      </c>
      <c r="G26" s="34">
        <f t="shared" si="2"/>
        <v>0.29682487299726457</v>
      </c>
      <c r="H26" s="38">
        <f>H27+H28+H29</f>
        <v>72000</v>
      </c>
      <c r="I26" s="38">
        <f>I27+I28+I29</f>
        <v>31332.6</v>
      </c>
      <c r="J26" s="38">
        <f>J27+J28+J29</f>
        <v>439800</v>
      </c>
      <c r="K26" s="38">
        <f>K27+K28+K29</f>
        <v>120582.37</v>
      </c>
    </row>
    <row r="27" spans="1:11" ht="12.75" customHeight="1">
      <c r="A27" s="131"/>
      <c r="B27" s="134"/>
      <c r="C27" s="10">
        <v>4300</v>
      </c>
      <c r="D27" s="8" t="s">
        <v>83</v>
      </c>
      <c r="E27" s="9">
        <v>40000</v>
      </c>
      <c r="F27" s="9">
        <v>22330.43</v>
      </c>
      <c r="G27" s="63">
        <f t="shared" si="2"/>
        <v>0.55826075</v>
      </c>
      <c r="H27" s="9">
        <v>40000</v>
      </c>
      <c r="I27" s="9">
        <v>22330.43</v>
      </c>
      <c r="J27" s="9">
        <v>0</v>
      </c>
      <c r="K27" s="9">
        <v>0</v>
      </c>
    </row>
    <row r="28" spans="1:11" ht="12.75" customHeight="1">
      <c r="A28" s="131"/>
      <c r="B28" s="134"/>
      <c r="C28" s="10">
        <v>4430</v>
      </c>
      <c r="D28" s="8" t="s">
        <v>87</v>
      </c>
      <c r="E28" s="9">
        <v>32000</v>
      </c>
      <c r="F28" s="9">
        <v>9002.17</v>
      </c>
      <c r="G28" s="63">
        <f t="shared" si="2"/>
        <v>0.2813178125</v>
      </c>
      <c r="H28" s="9">
        <v>32000</v>
      </c>
      <c r="I28" s="9">
        <v>9002.17</v>
      </c>
      <c r="J28" s="9">
        <v>0</v>
      </c>
      <c r="K28" s="9">
        <v>0</v>
      </c>
    </row>
    <row r="29" spans="1:11" ht="25.5" customHeight="1">
      <c r="A29" s="131"/>
      <c r="B29" s="138"/>
      <c r="C29" s="10">
        <v>6050</v>
      </c>
      <c r="D29" s="8" t="s">
        <v>89</v>
      </c>
      <c r="E29" s="9">
        <v>439800</v>
      </c>
      <c r="F29" s="9">
        <v>120582.37</v>
      </c>
      <c r="G29" s="63">
        <f t="shared" si="2"/>
        <v>0.27417546612096405</v>
      </c>
      <c r="H29" s="9">
        <v>0</v>
      </c>
      <c r="I29" s="9">
        <v>0</v>
      </c>
      <c r="J29" s="9">
        <v>439800</v>
      </c>
      <c r="K29" s="9">
        <v>120582.37</v>
      </c>
    </row>
    <row r="30" spans="1:11" ht="24.75" customHeight="1">
      <c r="A30" s="131"/>
      <c r="B30" s="133">
        <v>70021</v>
      </c>
      <c r="C30" s="46"/>
      <c r="D30" s="37" t="s">
        <v>91</v>
      </c>
      <c r="E30" s="38">
        <f>E31+E32+E33</f>
        <v>2051129.81</v>
      </c>
      <c r="F30" s="38">
        <f>F31+F32+F33</f>
        <v>597858.18</v>
      </c>
      <c r="G30" s="57">
        <f t="shared" si="2"/>
        <v>0.2914774955174583</v>
      </c>
      <c r="H30" s="38">
        <f>H31+H32+H33</f>
        <v>1551129.81</v>
      </c>
      <c r="I30" s="38">
        <f>I31+I32+I33</f>
        <v>597858.18</v>
      </c>
      <c r="J30" s="38">
        <f>J31+J32+J33</f>
        <v>500000</v>
      </c>
      <c r="K30" s="38">
        <f>K31+K32+K33</f>
        <v>0</v>
      </c>
    </row>
    <row r="31" spans="1:11" ht="38.25">
      <c r="A31" s="131"/>
      <c r="B31" s="134"/>
      <c r="C31" s="35">
        <v>4400</v>
      </c>
      <c r="D31" s="42" t="s">
        <v>92</v>
      </c>
      <c r="E31" s="43">
        <v>1500000</v>
      </c>
      <c r="F31" s="43">
        <v>597858.18</v>
      </c>
      <c r="G31" s="63">
        <f t="shared" si="2"/>
        <v>0.39857212000000003</v>
      </c>
      <c r="H31" s="43">
        <v>1500000</v>
      </c>
      <c r="I31" s="43">
        <v>597858.18</v>
      </c>
      <c r="J31" s="43">
        <v>0</v>
      </c>
      <c r="K31" s="43">
        <v>0</v>
      </c>
    </row>
    <row r="32" spans="1:11" ht="76.5" customHeight="1">
      <c r="A32" s="131"/>
      <c r="B32" s="134"/>
      <c r="C32" s="35">
        <v>6010</v>
      </c>
      <c r="D32" s="42" t="s">
        <v>93</v>
      </c>
      <c r="E32" s="43">
        <v>500000</v>
      </c>
      <c r="F32" s="43">
        <v>0</v>
      </c>
      <c r="G32" s="63">
        <f t="shared" si="2"/>
        <v>0</v>
      </c>
      <c r="H32" s="43">
        <v>0</v>
      </c>
      <c r="I32" s="43">
        <v>0</v>
      </c>
      <c r="J32" s="43">
        <v>500000</v>
      </c>
      <c r="K32" s="43">
        <v>0</v>
      </c>
    </row>
    <row r="33" spans="1:11" ht="15" customHeight="1">
      <c r="A33" s="131"/>
      <c r="B33" s="138"/>
      <c r="C33" s="10">
        <v>8020</v>
      </c>
      <c r="D33" s="8" t="s">
        <v>94</v>
      </c>
      <c r="E33" s="9">
        <v>51129.81</v>
      </c>
      <c r="F33" s="9">
        <v>0</v>
      </c>
      <c r="G33" s="63">
        <f t="shared" si="2"/>
        <v>0</v>
      </c>
      <c r="H33" s="9">
        <v>51129.81</v>
      </c>
      <c r="I33" s="9">
        <v>0</v>
      </c>
      <c r="J33" s="9">
        <v>0</v>
      </c>
      <c r="K33" s="9">
        <v>0</v>
      </c>
    </row>
    <row r="34" spans="1:11" ht="15" customHeight="1">
      <c r="A34" s="131"/>
      <c r="B34" s="133">
        <v>70095</v>
      </c>
      <c r="C34" s="46"/>
      <c r="D34" s="39" t="s">
        <v>8</v>
      </c>
      <c r="E34" s="38">
        <f>E35</f>
        <v>230000</v>
      </c>
      <c r="F34" s="38">
        <f>F35</f>
        <v>85786.11</v>
      </c>
      <c r="G34" s="34">
        <f t="shared" si="2"/>
        <v>0.3729830869565217</v>
      </c>
      <c r="H34" s="38">
        <f>H35</f>
        <v>230000</v>
      </c>
      <c r="I34" s="38">
        <f>I35</f>
        <v>85786.11</v>
      </c>
      <c r="J34" s="38">
        <f>J35</f>
        <v>0</v>
      </c>
      <c r="K34" s="38">
        <f>K35</f>
        <v>0</v>
      </c>
    </row>
    <row r="35" spans="1:11" ht="15" customHeight="1">
      <c r="A35" s="131"/>
      <c r="B35" s="138"/>
      <c r="C35" s="10">
        <v>4270</v>
      </c>
      <c r="D35" s="8" t="s">
        <v>88</v>
      </c>
      <c r="E35" s="9">
        <v>230000</v>
      </c>
      <c r="F35" s="9">
        <v>85786.11</v>
      </c>
      <c r="G35" s="66">
        <f t="shared" si="2"/>
        <v>0.3729830869565217</v>
      </c>
      <c r="H35" s="9">
        <v>230000</v>
      </c>
      <c r="I35" s="9">
        <v>85786.11</v>
      </c>
      <c r="J35" s="9">
        <v>0</v>
      </c>
      <c r="K35" s="9">
        <v>0</v>
      </c>
    </row>
    <row r="36" spans="1:11" ht="14.25" customHeight="1">
      <c r="A36" s="69">
        <v>710</v>
      </c>
      <c r="B36" s="109"/>
      <c r="C36" s="23"/>
      <c r="D36" s="18" t="s">
        <v>22</v>
      </c>
      <c r="E36" s="22">
        <f>E37+E41</f>
        <v>327000</v>
      </c>
      <c r="F36" s="22">
        <f>F37+F41</f>
        <v>52170.96</v>
      </c>
      <c r="G36" s="34">
        <f t="shared" si="2"/>
        <v>0.15954422018348624</v>
      </c>
      <c r="H36" s="22">
        <f>H37+H41</f>
        <v>327000</v>
      </c>
      <c r="I36" s="22">
        <f>I37+I41</f>
        <v>52170.96</v>
      </c>
      <c r="J36" s="22">
        <f>J37+J41</f>
        <v>0</v>
      </c>
      <c r="K36" s="22">
        <f>K37+K41</f>
        <v>0</v>
      </c>
    </row>
    <row r="37" spans="1:11" ht="24.75" customHeight="1">
      <c r="A37" s="81"/>
      <c r="B37" s="139">
        <v>71014</v>
      </c>
      <c r="C37" s="46"/>
      <c r="D37" s="37" t="s">
        <v>23</v>
      </c>
      <c r="E37" s="38">
        <f>E38+E39+E40</f>
        <v>234000</v>
      </c>
      <c r="F37" s="38">
        <f>F38+F39+F40</f>
        <v>44211.36</v>
      </c>
      <c r="G37" s="34">
        <f t="shared" si="2"/>
        <v>0.1889374358974359</v>
      </c>
      <c r="H37" s="38">
        <f>H38+H39+H40</f>
        <v>234000</v>
      </c>
      <c r="I37" s="38">
        <f>I38+I39+I40</f>
        <v>44211.36</v>
      </c>
      <c r="J37" s="38">
        <f>J38+J39+J40</f>
        <v>0</v>
      </c>
      <c r="K37" s="38">
        <f>K38+K39+K40</f>
        <v>0</v>
      </c>
    </row>
    <row r="38" spans="1:11" ht="12" customHeight="1">
      <c r="A38" s="81"/>
      <c r="B38" s="130"/>
      <c r="C38" s="10">
        <v>4170</v>
      </c>
      <c r="D38" s="8" t="s">
        <v>95</v>
      </c>
      <c r="E38" s="9">
        <v>9000</v>
      </c>
      <c r="F38" s="9">
        <v>0</v>
      </c>
      <c r="G38" s="63">
        <f t="shared" si="2"/>
        <v>0</v>
      </c>
      <c r="H38" s="9">
        <v>9000</v>
      </c>
      <c r="I38" s="9">
        <v>0</v>
      </c>
      <c r="J38" s="9">
        <v>0</v>
      </c>
      <c r="K38" s="9">
        <v>0</v>
      </c>
    </row>
    <row r="39" spans="1:11" ht="12.75" customHeight="1">
      <c r="A39" s="81"/>
      <c r="B39" s="130"/>
      <c r="C39" s="10">
        <v>4300</v>
      </c>
      <c r="D39" s="8" t="s">
        <v>83</v>
      </c>
      <c r="E39" s="9">
        <v>180000</v>
      </c>
      <c r="F39" s="9">
        <v>36033.17</v>
      </c>
      <c r="G39" s="63">
        <f t="shared" si="2"/>
        <v>0.20018427777777778</v>
      </c>
      <c r="H39" s="9">
        <v>180000</v>
      </c>
      <c r="I39" s="9">
        <v>36033.17</v>
      </c>
      <c r="J39" s="9">
        <v>0</v>
      </c>
      <c r="K39" s="9">
        <v>0</v>
      </c>
    </row>
    <row r="40" spans="1:11" ht="12.75" customHeight="1">
      <c r="A40" s="81"/>
      <c r="B40" s="140"/>
      <c r="C40" s="10">
        <v>4430</v>
      </c>
      <c r="D40" s="8" t="s">
        <v>87</v>
      </c>
      <c r="E40" s="9">
        <v>45000</v>
      </c>
      <c r="F40" s="9">
        <v>8178.19</v>
      </c>
      <c r="G40" s="63">
        <f t="shared" si="2"/>
        <v>0.18173755555555554</v>
      </c>
      <c r="H40" s="9">
        <v>45000</v>
      </c>
      <c r="I40" s="9">
        <v>8178.19</v>
      </c>
      <c r="J40" s="9">
        <v>0</v>
      </c>
      <c r="K40" s="9">
        <v>0</v>
      </c>
    </row>
    <row r="41" spans="1:11" ht="12.75" customHeight="1">
      <c r="A41" s="81"/>
      <c r="B41" s="130">
        <v>71095</v>
      </c>
      <c r="C41" s="74"/>
      <c r="D41" s="75" t="s">
        <v>8</v>
      </c>
      <c r="E41" s="54">
        <f>E42+E43+E44</f>
        <v>93000</v>
      </c>
      <c r="F41" s="54">
        <f>F42+F43+F44</f>
        <v>7959.6</v>
      </c>
      <c r="G41" s="57">
        <f t="shared" si="2"/>
        <v>0.08558709677419356</v>
      </c>
      <c r="H41" s="54">
        <f>H42+H43+H44</f>
        <v>93000</v>
      </c>
      <c r="I41" s="54">
        <f>I42+I43+I44</f>
        <v>7959.6</v>
      </c>
      <c r="J41" s="54">
        <f>0</f>
        <v>0</v>
      </c>
      <c r="K41" s="54">
        <v>0</v>
      </c>
    </row>
    <row r="42" spans="1:11" ht="12.75" customHeight="1">
      <c r="A42" s="81"/>
      <c r="B42" s="130"/>
      <c r="C42" s="76">
        <v>4170</v>
      </c>
      <c r="D42" s="42" t="s">
        <v>95</v>
      </c>
      <c r="E42" s="43">
        <v>3000</v>
      </c>
      <c r="F42" s="43">
        <v>0</v>
      </c>
      <c r="G42" s="66">
        <f t="shared" si="2"/>
        <v>0</v>
      </c>
      <c r="H42" s="43">
        <v>3000</v>
      </c>
      <c r="I42" s="43">
        <v>0</v>
      </c>
      <c r="J42" s="43">
        <v>0</v>
      </c>
      <c r="K42" s="43">
        <v>0</v>
      </c>
    </row>
    <row r="43" spans="1:11" ht="12.75" customHeight="1">
      <c r="A43" s="81"/>
      <c r="B43" s="130"/>
      <c r="C43" s="10">
        <v>4270</v>
      </c>
      <c r="D43" s="8" t="s">
        <v>88</v>
      </c>
      <c r="E43" s="9">
        <v>50000</v>
      </c>
      <c r="F43" s="9">
        <v>0</v>
      </c>
      <c r="G43" s="63">
        <f t="shared" si="2"/>
        <v>0</v>
      </c>
      <c r="H43" s="9">
        <v>50000</v>
      </c>
      <c r="I43" s="9">
        <v>0</v>
      </c>
      <c r="J43" s="9">
        <v>0</v>
      </c>
      <c r="K43" s="9">
        <v>0</v>
      </c>
    </row>
    <row r="44" spans="1:11" ht="12.75">
      <c r="A44" s="59"/>
      <c r="B44" s="140"/>
      <c r="C44" s="30">
        <v>4300</v>
      </c>
      <c r="D44" s="30" t="s">
        <v>83</v>
      </c>
      <c r="E44" s="31">
        <v>40000</v>
      </c>
      <c r="F44" s="31">
        <v>7959.6</v>
      </c>
      <c r="G44" s="63">
        <f t="shared" si="2"/>
        <v>0.19899</v>
      </c>
      <c r="H44" s="31">
        <v>40000</v>
      </c>
      <c r="I44" s="31">
        <v>7959.6</v>
      </c>
      <c r="J44" s="31">
        <v>0</v>
      </c>
      <c r="K44" s="31">
        <v>0</v>
      </c>
    </row>
    <row r="45" spans="1:11" ht="12.75" customHeight="1">
      <c r="A45" s="81">
        <v>750</v>
      </c>
      <c r="B45" s="96"/>
      <c r="C45" s="18"/>
      <c r="D45" s="18" t="s">
        <v>13</v>
      </c>
      <c r="E45" s="22">
        <f>E46+E54+E59+E83+E86</f>
        <v>6852713.3</v>
      </c>
      <c r="F45" s="22">
        <f>F46+F54+F59+F83+F86</f>
        <v>3062447.2299999995</v>
      </c>
      <c r="G45" s="34">
        <f t="shared" si="2"/>
        <v>0.4468955720064926</v>
      </c>
      <c r="H45" s="22">
        <f>H46+H54+H59+H83+H86</f>
        <v>6305558.3</v>
      </c>
      <c r="I45" s="22">
        <f>I46+I54+I59+I83+I86</f>
        <v>3043766.2899999996</v>
      </c>
      <c r="J45" s="22">
        <f>J46+J54+J59+J83+J86</f>
        <v>547155</v>
      </c>
      <c r="K45" s="22">
        <f>K46+K54+K59+K83+K86</f>
        <v>18680.940000000002</v>
      </c>
    </row>
    <row r="46" spans="1:11" ht="12.75" customHeight="1">
      <c r="A46" s="81"/>
      <c r="B46" s="102">
        <v>75011</v>
      </c>
      <c r="C46" s="46"/>
      <c r="D46" s="39" t="s">
        <v>24</v>
      </c>
      <c r="E46" s="38">
        <f>E47+E48+E49+E50+E51+E52+E53</f>
        <v>545983.3</v>
      </c>
      <c r="F46" s="38">
        <f>F47+F48+F49+F50+F51+F52+F53</f>
        <v>281839.02999999997</v>
      </c>
      <c r="G46" s="34">
        <f t="shared" si="2"/>
        <v>0.5162044883057777</v>
      </c>
      <c r="H46" s="38">
        <f>H47+H48+H49+H50+H51+H52+H53</f>
        <v>545983.3</v>
      </c>
      <c r="I46" s="38">
        <f>I47+I48+I49+I50+I51+I52+I53</f>
        <v>281839.02999999997</v>
      </c>
      <c r="J46" s="38">
        <v>0</v>
      </c>
      <c r="K46" s="38">
        <v>0</v>
      </c>
    </row>
    <row r="47" spans="1:11" ht="12.75" customHeight="1">
      <c r="A47" s="81"/>
      <c r="B47" s="102"/>
      <c r="C47" s="10">
        <v>4010</v>
      </c>
      <c r="D47" s="10" t="s">
        <v>96</v>
      </c>
      <c r="E47" s="9">
        <v>411467</v>
      </c>
      <c r="F47" s="9">
        <v>201530.7</v>
      </c>
      <c r="G47" s="63">
        <f aca="true" t="shared" si="3" ref="G47:G78">F47/E47</f>
        <v>0.4897858151443494</v>
      </c>
      <c r="H47" s="9">
        <v>411467</v>
      </c>
      <c r="I47" s="9">
        <v>201530.7</v>
      </c>
      <c r="J47" s="9">
        <v>0</v>
      </c>
      <c r="K47" s="9">
        <v>0</v>
      </c>
    </row>
    <row r="48" spans="1:11" ht="12.75" customHeight="1">
      <c r="A48" s="81"/>
      <c r="B48" s="102"/>
      <c r="C48" s="10">
        <v>4040</v>
      </c>
      <c r="D48" s="10" t="s">
        <v>97</v>
      </c>
      <c r="E48" s="9">
        <v>34801</v>
      </c>
      <c r="F48" s="9">
        <v>32515.91</v>
      </c>
      <c r="G48" s="63">
        <f t="shared" si="3"/>
        <v>0.9343383810810034</v>
      </c>
      <c r="H48" s="9">
        <v>34801</v>
      </c>
      <c r="I48" s="9">
        <v>32515.91</v>
      </c>
      <c r="J48" s="9">
        <v>0</v>
      </c>
      <c r="K48" s="9">
        <v>0</v>
      </c>
    </row>
    <row r="49" spans="1:11" ht="12.75" customHeight="1">
      <c r="A49" s="81"/>
      <c r="B49" s="102"/>
      <c r="C49" s="10">
        <v>4110</v>
      </c>
      <c r="D49" s="10" t="s">
        <v>98</v>
      </c>
      <c r="E49" s="9">
        <v>67821</v>
      </c>
      <c r="F49" s="9">
        <v>32383.39</v>
      </c>
      <c r="G49" s="63">
        <f t="shared" si="3"/>
        <v>0.4774832279087598</v>
      </c>
      <c r="H49" s="9">
        <v>67821</v>
      </c>
      <c r="I49" s="9">
        <v>32383.39</v>
      </c>
      <c r="J49" s="9">
        <v>0</v>
      </c>
      <c r="K49" s="9">
        <v>0</v>
      </c>
    </row>
    <row r="50" spans="1:11" ht="12.75" customHeight="1">
      <c r="A50" s="81"/>
      <c r="B50" s="102"/>
      <c r="C50" s="10">
        <v>4120</v>
      </c>
      <c r="D50" s="10" t="s">
        <v>99</v>
      </c>
      <c r="E50" s="9">
        <v>10949</v>
      </c>
      <c r="F50" s="9">
        <v>3510.5</v>
      </c>
      <c r="G50" s="63">
        <f t="shared" si="3"/>
        <v>0.32062288793497123</v>
      </c>
      <c r="H50" s="9">
        <v>10949</v>
      </c>
      <c r="I50" s="9">
        <v>3510.5</v>
      </c>
      <c r="J50" s="9">
        <v>0</v>
      </c>
      <c r="K50" s="9">
        <v>0</v>
      </c>
    </row>
    <row r="51" spans="1:11" ht="12.75" customHeight="1">
      <c r="A51" s="81"/>
      <c r="B51" s="102"/>
      <c r="C51" s="10">
        <v>4210</v>
      </c>
      <c r="D51" s="10" t="s">
        <v>100</v>
      </c>
      <c r="E51" s="9">
        <v>7845</v>
      </c>
      <c r="F51" s="9">
        <v>3694.05</v>
      </c>
      <c r="G51" s="63">
        <f t="shared" si="3"/>
        <v>0.47087954110898667</v>
      </c>
      <c r="H51" s="9">
        <v>7845</v>
      </c>
      <c r="I51" s="9">
        <v>3694.05</v>
      </c>
      <c r="J51" s="9">
        <v>0</v>
      </c>
      <c r="K51" s="9">
        <v>0</v>
      </c>
    </row>
    <row r="52" spans="1:11" ht="12.75" customHeight="1">
      <c r="A52" s="59"/>
      <c r="B52" s="103"/>
      <c r="C52" s="10">
        <v>4300</v>
      </c>
      <c r="D52" s="10" t="s">
        <v>83</v>
      </c>
      <c r="E52" s="9">
        <v>2161</v>
      </c>
      <c r="F52" s="9">
        <v>0</v>
      </c>
      <c r="G52" s="63">
        <f t="shared" si="3"/>
        <v>0</v>
      </c>
      <c r="H52" s="9">
        <v>2161</v>
      </c>
      <c r="I52" s="9">
        <v>0</v>
      </c>
      <c r="J52" s="9">
        <v>0</v>
      </c>
      <c r="K52" s="9">
        <v>0</v>
      </c>
    </row>
    <row r="53" spans="1:11" ht="25.5" customHeight="1">
      <c r="A53" s="69"/>
      <c r="B53" s="103"/>
      <c r="C53" s="35">
        <v>4440</v>
      </c>
      <c r="D53" s="42" t="s">
        <v>101</v>
      </c>
      <c r="E53" s="43">
        <v>10939.3</v>
      </c>
      <c r="F53" s="43">
        <v>8204.48</v>
      </c>
      <c r="G53" s="66">
        <f t="shared" si="3"/>
        <v>0.7500004570676368</v>
      </c>
      <c r="H53" s="43">
        <v>10939.3</v>
      </c>
      <c r="I53" s="43">
        <v>8204.48</v>
      </c>
      <c r="J53" s="43">
        <v>0</v>
      </c>
      <c r="K53" s="43">
        <v>0</v>
      </c>
    </row>
    <row r="54" spans="1:11" ht="25.5" customHeight="1">
      <c r="A54" s="81"/>
      <c r="B54" s="139">
        <v>75022</v>
      </c>
      <c r="C54" s="46"/>
      <c r="D54" s="37" t="s">
        <v>65</v>
      </c>
      <c r="E54" s="38">
        <f>E55+E56+E57+E58</f>
        <v>534875</v>
      </c>
      <c r="F54" s="38">
        <f>F55+F56+F57+F58</f>
        <v>253846.24</v>
      </c>
      <c r="G54" s="34">
        <f t="shared" si="3"/>
        <v>0.4745898387473709</v>
      </c>
      <c r="H54" s="38">
        <f>H55+H56+H57+H58</f>
        <v>534875</v>
      </c>
      <c r="I54" s="38">
        <f>I55+I56+I57+I58</f>
        <v>253662.24</v>
      </c>
      <c r="J54" s="38">
        <v>0</v>
      </c>
      <c r="K54" s="38">
        <v>0</v>
      </c>
    </row>
    <row r="55" spans="1:11" ht="12" customHeight="1">
      <c r="A55" s="81"/>
      <c r="B55" s="130"/>
      <c r="C55" s="10">
        <v>3030</v>
      </c>
      <c r="D55" s="8" t="s">
        <v>102</v>
      </c>
      <c r="E55" s="9">
        <v>484150</v>
      </c>
      <c r="F55" s="9">
        <v>220599.06</v>
      </c>
      <c r="G55" s="63">
        <f t="shared" si="3"/>
        <v>0.45564197046369925</v>
      </c>
      <c r="H55" s="9">
        <v>484150</v>
      </c>
      <c r="I55" s="9">
        <v>220599.06</v>
      </c>
      <c r="J55" s="9">
        <v>0</v>
      </c>
      <c r="K55" s="9">
        <v>0</v>
      </c>
    </row>
    <row r="56" spans="1:11" ht="13.5" customHeight="1">
      <c r="A56" s="81"/>
      <c r="B56" s="130"/>
      <c r="C56" s="10">
        <v>4210</v>
      </c>
      <c r="D56" s="8" t="s">
        <v>100</v>
      </c>
      <c r="E56" s="9">
        <v>8575</v>
      </c>
      <c r="F56" s="9">
        <v>4518.71</v>
      </c>
      <c r="G56" s="63">
        <f t="shared" si="3"/>
        <v>0.5269632653061225</v>
      </c>
      <c r="H56" s="9">
        <v>8575</v>
      </c>
      <c r="I56" s="9">
        <v>4518.71</v>
      </c>
      <c r="J56" s="9">
        <v>0</v>
      </c>
      <c r="K56" s="9">
        <v>0</v>
      </c>
    </row>
    <row r="57" spans="1:11" ht="12" customHeight="1">
      <c r="A57" s="81"/>
      <c r="B57" s="130"/>
      <c r="C57" s="10">
        <v>4300</v>
      </c>
      <c r="D57" s="8" t="s">
        <v>83</v>
      </c>
      <c r="E57" s="9">
        <v>41150</v>
      </c>
      <c r="F57" s="9">
        <v>28430.95</v>
      </c>
      <c r="G57" s="63">
        <f t="shared" si="3"/>
        <v>0.690910085054678</v>
      </c>
      <c r="H57" s="9">
        <v>41150</v>
      </c>
      <c r="I57" s="9">
        <v>28246.95</v>
      </c>
      <c r="J57" s="9">
        <v>0</v>
      </c>
      <c r="K57" s="9">
        <v>0</v>
      </c>
    </row>
    <row r="58" spans="1:11" ht="39.75" customHeight="1">
      <c r="A58" s="81"/>
      <c r="B58" s="130"/>
      <c r="C58" s="10">
        <v>4360</v>
      </c>
      <c r="D58" s="8" t="s">
        <v>103</v>
      </c>
      <c r="E58" s="9">
        <v>1000</v>
      </c>
      <c r="F58" s="9">
        <v>297.52</v>
      </c>
      <c r="G58" s="63">
        <f t="shared" si="3"/>
        <v>0.29752</v>
      </c>
      <c r="H58" s="9">
        <v>1000</v>
      </c>
      <c r="I58" s="9">
        <v>297.52</v>
      </c>
      <c r="J58" s="9">
        <v>0</v>
      </c>
      <c r="K58" s="9">
        <v>0</v>
      </c>
    </row>
    <row r="59" spans="1:11" ht="25.5" customHeight="1">
      <c r="A59" s="111"/>
      <c r="B59" s="50">
        <v>75023</v>
      </c>
      <c r="C59" s="88"/>
      <c r="D59" s="37" t="s">
        <v>66</v>
      </c>
      <c r="E59" s="38">
        <f>E60+E61+E62+E63+E64+E65+E66+E67+E68+E69+E70+E71+E72+E73+E74+E75+E76+E77+E78+E79+E80+E81+E82</f>
        <v>5609100</v>
      </c>
      <c r="F59" s="38">
        <f>F60+F61+F62+F63+F64+F65+F66+F67+F68+F69+F70+F71+F72+F73+F74+F75+F76+F77+F78+F79+F80+F81+F82</f>
        <v>2488159.6299999994</v>
      </c>
      <c r="G59" s="57">
        <f t="shared" si="3"/>
        <v>0.4435933803997075</v>
      </c>
      <c r="H59" s="38">
        <f>H60+H61+H62+H63+H64+H65+H66+H67+H68+H69+H70+H71+H72+H73+H74+H75+H76+H77+H78+H79+H80+H81+H82</f>
        <v>5081700</v>
      </c>
      <c r="I59" s="38">
        <f>I60+I61+I62+I63+I64+I65+I66+I67+I68+I69+I70+I71+I72+I73+I74+I75+I76+I77+I78+I79+I80+I81+I82</f>
        <v>2477687.6899999995</v>
      </c>
      <c r="J59" s="38">
        <f>J81+J82</f>
        <v>527400</v>
      </c>
      <c r="K59" s="38">
        <f>K81+K82</f>
        <v>10655.94</v>
      </c>
    </row>
    <row r="60" spans="1:11" ht="24.75" customHeight="1">
      <c r="A60" s="111"/>
      <c r="B60" s="79"/>
      <c r="C60" s="112">
        <v>3020</v>
      </c>
      <c r="D60" s="8" t="s">
        <v>106</v>
      </c>
      <c r="E60" s="9">
        <v>1000</v>
      </c>
      <c r="F60" s="9">
        <v>0</v>
      </c>
      <c r="G60" s="63">
        <f t="shared" si="3"/>
        <v>0</v>
      </c>
      <c r="H60" s="9">
        <v>1000</v>
      </c>
      <c r="I60" s="9">
        <v>0</v>
      </c>
      <c r="J60" s="9">
        <v>0</v>
      </c>
      <c r="K60" s="9">
        <v>0</v>
      </c>
    </row>
    <row r="61" spans="1:11" ht="12.75" customHeight="1">
      <c r="A61" s="111"/>
      <c r="B61" s="79"/>
      <c r="C61" s="112">
        <v>4010</v>
      </c>
      <c r="D61" s="8" t="s">
        <v>96</v>
      </c>
      <c r="E61" s="9">
        <v>3050237</v>
      </c>
      <c r="F61" s="9">
        <v>1416370.87</v>
      </c>
      <c r="G61" s="63">
        <f t="shared" si="3"/>
        <v>0.46434780969478767</v>
      </c>
      <c r="H61" s="9">
        <v>3050237</v>
      </c>
      <c r="I61" s="9">
        <v>1416370.87</v>
      </c>
      <c r="J61" s="9">
        <v>0</v>
      </c>
      <c r="K61" s="9">
        <v>0</v>
      </c>
    </row>
    <row r="62" spans="1:11" ht="13.5" customHeight="1">
      <c r="A62" s="111"/>
      <c r="B62" s="79"/>
      <c r="C62" s="112">
        <v>4040</v>
      </c>
      <c r="D62" s="8" t="s">
        <v>97</v>
      </c>
      <c r="E62" s="9">
        <v>259270</v>
      </c>
      <c r="F62" s="9">
        <v>236988.79</v>
      </c>
      <c r="G62" s="63">
        <f t="shared" si="3"/>
        <v>0.9140617502989162</v>
      </c>
      <c r="H62" s="9">
        <v>259270</v>
      </c>
      <c r="I62" s="9">
        <v>236988.79</v>
      </c>
      <c r="J62" s="9">
        <v>0</v>
      </c>
      <c r="K62" s="9">
        <v>0</v>
      </c>
    </row>
    <row r="63" spans="1:11" ht="13.5" customHeight="1">
      <c r="A63" s="111"/>
      <c r="B63" s="79"/>
      <c r="C63" s="112">
        <v>4110</v>
      </c>
      <c r="D63" s="8" t="s">
        <v>98</v>
      </c>
      <c r="E63" s="9">
        <v>500937</v>
      </c>
      <c r="F63" s="9">
        <v>237470.66</v>
      </c>
      <c r="G63" s="63">
        <f t="shared" si="3"/>
        <v>0.4740529447814795</v>
      </c>
      <c r="H63" s="9">
        <v>500937</v>
      </c>
      <c r="I63" s="9">
        <v>237470.66</v>
      </c>
      <c r="J63" s="9">
        <v>0</v>
      </c>
      <c r="K63" s="9">
        <v>0</v>
      </c>
    </row>
    <row r="64" spans="1:11" ht="12.75" customHeight="1">
      <c r="A64" s="111"/>
      <c r="B64" s="79"/>
      <c r="C64" s="112">
        <v>4120</v>
      </c>
      <c r="D64" s="8" t="s">
        <v>99</v>
      </c>
      <c r="E64" s="9">
        <v>80796</v>
      </c>
      <c r="F64" s="9">
        <v>29863.68</v>
      </c>
      <c r="G64" s="63">
        <f t="shared" si="3"/>
        <v>0.36961829793554135</v>
      </c>
      <c r="H64" s="9">
        <v>80796</v>
      </c>
      <c r="I64" s="9">
        <v>29863.68</v>
      </c>
      <c r="J64" s="9">
        <v>0</v>
      </c>
      <c r="K64" s="9">
        <v>0</v>
      </c>
    </row>
    <row r="65" spans="1:11" ht="13.5" customHeight="1">
      <c r="A65" s="111"/>
      <c r="B65" s="79"/>
      <c r="C65" s="112">
        <v>4170</v>
      </c>
      <c r="D65" s="8" t="s">
        <v>95</v>
      </c>
      <c r="E65" s="9">
        <v>62000</v>
      </c>
      <c r="F65" s="9">
        <v>41824.51</v>
      </c>
      <c r="G65" s="63">
        <f t="shared" si="3"/>
        <v>0.674588870967742</v>
      </c>
      <c r="H65" s="9">
        <v>62000</v>
      </c>
      <c r="I65" s="9">
        <v>41824.51</v>
      </c>
      <c r="J65" s="9">
        <v>0</v>
      </c>
      <c r="K65" s="9">
        <v>0</v>
      </c>
    </row>
    <row r="66" spans="1:11" ht="13.5" customHeight="1">
      <c r="A66" s="111"/>
      <c r="B66" s="79"/>
      <c r="C66" s="112">
        <v>4210</v>
      </c>
      <c r="D66" s="8" t="s">
        <v>100</v>
      </c>
      <c r="E66" s="9">
        <v>224739</v>
      </c>
      <c r="F66" s="9">
        <v>70994.35</v>
      </c>
      <c r="G66" s="63">
        <f t="shared" si="3"/>
        <v>0.31589688483084827</v>
      </c>
      <c r="H66" s="9">
        <v>224739</v>
      </c>
      <c r="I66" s="9">
        <v>70994.35</v>
      </c>
      <c r="J66" s="9">
        <v>0</v>
      </c>
      <c r="K66" s="9">
        <v>0</v>
      </c>
    </row>
    <row r="67" spans="1:11" ht="12" customHeight="1">
      <c r="A67" s="111"/>
      <c r="B67" s="79"/>
      <c r="C67" s="112">
        <v>4260</v>
      </c>
      <c r="D67" s="8" t="s">
        <v>107</v>
      </c>
      <c r="E67" s="9">
        <v>122530</v>
      </c>
      <c r="F67" s="9">
        <v>69386.35</v>
      </c>
      <c r="G67" s="66">
        <f t="shared" si="3"/>
        <v>0.5662805027340244</v>
      </c>
      <c r="H67" s="9">
        <v>122530</v>
      </c>
      <c r="I67" s="9">
        <v>69386.35</v>
      </c>
      <c r="J67" s="9">
        <v>0</v>
      </c>
      <c r="K67" s="9">
        <v>0</v>
      </c>
    </row>
    <row r="68" spans="1:11" ht="15" customHeight="1">
      <c r="A68" s="111"/>
      <c r="B68" s="79"/>
      <c r="C68" s="112">
        <v>4270</v>
      </c>
      <c r="D68" s="8" t="s">
        <v>88</v>
      </c>
      <c r="E68" s="9">
        <v>15575</v>
      </c>
      <c r="F68" s="9">
        <v>5453.53</v>
      </c>
      <c r="G68" s="63">
        <f t="shared" si="3"/>
        <v>0.35014638844301765</v>
      </c>
      <c r="H68" s="9">
        <v>15575</v>
      </c>
      <c r="I68" s="9">
        <v>5453.53</v>
      </c>
      <c r="J68" s="9">
        <v>0</v>
      </c>
      <c r="K68" s="9">
        <v>0</v>
      </c>
    </row>
    <row r="69" spans="1:11" ht="12.75" customHeight="1">
      <c r="A69" s="111"/>
      <c r="B69" s="79"/>
      <c r="C69" s="112">
        <v>4280</v>
      </c>
      <c r="D69" s="8" t="s">
        <v>108</v>
      </c>
      <c r="E69" s="9">
        <v>8000</v>
      </c>
      <c r="F69" s="9">
        <v>80</v>
      </c>
      <c r="G69" s="63">
        <f t="shared" si="3"/>
        <v>0.01</v>
      </c>
      <c r="H69" s="9">
        <v>8000</v>
      </c>
      <c r="I69" s="9">
        <v>80</v>
      </c>
      <c r="J69" s="9">
        <v>0</v>
      </c>
      <c r="K69" s="9">
        <v>0</v>
      </c>
    </row>
    <row r="70" spans="1:11" ht="12.75" customHeight="1">
      <c r="A70" s="111"/>
      <c r="B70" s="79"/>
      <c r="C70" s="112">
        <v>4300</v>
      </c>
      <c r="D70" s="8" t="s">
        <v>83</v>
      </c>
      <c r="E70" s="9">
        <v>457900</v>
      </c>
      <c r="F70" s="9">
        <v>207953.28</v>
      </c>
      <c r="G70" s="63">
        <f t="shared" si="3"/>
        <v>0.45414562131469755</v>
      </c>
      <c r="H70" s="9">
        <v>457900</v>
      </c>
      <c r="I70" s="9">
        <v>208137.28</v>
      </c>
      <c r="J70" s="9">
        <v>0</v>
      </c>
      <c r="K70" s="9">
        <v>0</v>
      </c>
    </row>
    <row r="71" spans="1:11" ht="14.25" customHeight="1">
      <c r="A71" s="111"/>
      <c r="B71" s="79"/>
      <c r="C71" s="112">
        <v>4350</v>
      </c>
      <c r="D71" s="8" t="s">
        <v>109</v>
      </c>
      <c r="E71" s="9">
        <v>15713</v>
      </c>
      <c r="F71" s="9">
        <v>8445.92</v>
      </c>
      <c r="G71" s="63">
        <f t="shared" si="3"/>
        <v>0.537511614586648</v>
      </c>
      <c r="H71" s="9">
        <v>15713</v>
      </c>
      <c r="I71" s="9">
        <v>8445.92</v>
      </c>
      <c r="J71" s="9">
        <v>0</v>
      </c>
      <c r="K71" s="9">
        <v>0</v>
      </c>
    </row>
    <row r="72" spans="1:11" s="73" customFormat="1" ht="39" customHeight="1">
      <c r="A72" s="111"/>
      <c r="B72" s="79"/>
      <c r="C72" s="113">
        <v>4360</v>
      </c>
      <c r="D72" s="42" t="s">
        <v>103</v>
      </c>
      <c r="E72" s="43">
        <v>25690</v>
      </c>
      <c r="F72" s="43">
        <v>13827.77</v>
      </c>
      <c r="G72" s="66">
        <f t="shared" si="3"/>
        <v>0.5382549630206306</v>
      </c>
      <c r="H72" s="43">
        <v>25690</v>
      </c>
      <c r="I72" s="43">
        <v>13827.77</v>
      </c>
      <c r="J72" s="43">
        <v>0</v>
      </c>
      <c r="K72" s="43">
        <v>0</v>
      </c>
    </row>
    <row r="73" spans="1:11" ht="39.75" customHeight="1">
      <c r="A73" s="111"/>
      <c r="B73" s="79"/>
      <c r="C73" s="113">
        <v>4370</v>
      </c>
      <c r="D73" s="42" t="s">
        <v>110</v>
      </c>
      <c r="E73" s="43">
        <v>43200</v>
      </c>
      <c r="F73" s="43">
        <v>14295.57</v>
      </c>
      <c r="G73" s="64">
        <f t="shared" si="3"/>
        <v>0.3309159722222222</v>
      </c>
      <c r="H73" s="43">
        <v>43200</v>
      </c>
      <c r="I73" s="43">
        <v>14295.57</v>
      </c>
      <c r="J73" s="43">
        <v>0</v>
      </c>
      <c r="K73" s="43">
        <v>0</v>
      </c>
    </row>
    <row r="74" spans="1:11" ht="13.5" customHeight="1">
      <c r="A74" s="111"/>
      <c r="B74" s="79"/>
      <c r="C74" s="112">
        <v>4380</v>
      </c>
      <c r="D74" s="8" t="s">
        <v>111</v>
      </c>
      <c r="E74" s="9">
        <v>1000</v>
      </c>
      <c r="F74" s="9">
        <v>0</v>
      </c>
      <c r="G74" s="63">
        <f t="shared" si="3"/>
        <v>0</v>
      </c>
      <c r="H74" s="9">
        <v>1000</v>
      </c>
      <c r="I74" s="9">
        <v>0</v>
      </c>
      <c r="J74" s="9">
        <v>0</v>
      </c>
      <c r="K74" s="9">
        <v>0</v>
      </c>
    </row>
    <row r="75" spans="1:11" ht="24" customHeight="1">
      <c r="A75" s="111"/>
      <c r="B75" s="79"/>
      <c r="C75" s="112">
        <v>4390</v>
      </c>
      <c r="D75" s="8" t="s">
        <v>112</v>
      </c>
      <c r="E75" s="9">
        <v>1000</v>
      </c>
      <c r="F75" s="9">
        <v>0</v>
      </c>
      <c r="G75" s="64">
        <f t="shared" si="3"/>
        <v>0</v>
      </c>
      <c r="H75" s="9">
        <v>1000</v>
      </c>
      <c r="I75" s="9">
        <v>0</v>
      </c>
      <c r="J75" s="9">
        <v>0</v>
      </c>
      <c r="K75" s="9">
        <v>0</v>
      </c>
    </row>
    <row r="76" spans="1:11" ht="13.5" customHeight="1">
      <c r="A76" s="111"/>
      <c r="B76" s="79"/>
      <c r="C76" s="112">
        <v>4410</v>
      </c>
      <c r="D76" s="8" t="s">
        <v>104</v>
      </c>
      <c r="E76" s="9">
        <v>61725</v>
      </c>
      <c r="F76" s="9">
        <v>30313.86</v>
      </c>
      <c r="G76" s="63">
        <f t="shared" si="3"/>
        <v>0.49111154313487243</v>
      </c>
      <c r="H76" s="9">
        <v>61725</v>
      </c>
      <c r="I76" s="9">
        <v>30313.86</v>
      </c>
      <c r="J76" s="9">
        <v>0</v>
      </c>
      <c r="K76" s="9">
        <v>0</v>
      </c>
    </row>
    <row r="77" spans="1:11" ht="13.5" customHeight="1">
      <c r="A77" s="111"/>
      <c r="B77" s="79"/>
      <c r="C77" s="112">
        <v>4420</v>
      </c>
      <c r="D77" s="8" t="s">
        <v>105</v>
      </c>
      <c r="E77" s="9">
        <v>5000</v>
      </c>
      <c r="F77" s="9">
        <v>1800</v>
      </c>
      <c r="G77" s="64">
        <f t="shared" si="3"/>
        <v>0.36</v>
      </c>
      <c r="H77" s="9">
        <v>5000</v>
      </c>
      <c r="I77" s="9">
        <v>1800</v>
      </c>
      <c r="J77" s="9">
        <v>0</v>
      </c>
      <c r="K77" s="9">
        <v>0</v>
      </c>
    </row>
    <row r="78" spans="1:11" ht="13.5" customHeight="1">
      <c r="A78" s="111"/>
      <c r="B78" s="79"/>
      <c r="C78" s="112">
        <v>4430</v>
      </c>
      <c r="D78" s="8" t="s">
        <v>87</v>
      </c>
      <c r="E78" s="9">
        <v>10040</v>
      </c>
      <c r="F78" s="9">
        <v>9420.56</v>
      </c>
      <c r="G78" s="63">
        <f t="shared" si="3"/>
        <v>0.9383027888446215</v>
      </c>
      <c r="H78" s="9">
        <v>10040</v>
      </c>
      <c r="I78" s="9">
        <v>9420.56</v>
      </c>
      <c r="J78" s="9">
        <v>0</v>
      </c>
      <c r="K78" s="9">
        <v>0</v>
      </c>
    </row>
    <row r="79" spans="1:11" ht="24" customHeight="1">
      <c r="A79" s="114"/>
      <c r="B79" s="80"/>
      <c r="C79" s="112">
        <v>4440</v>
      </c>
      <c r="D79" s="8" t="s">
        <v>101</v>
      </c>
      <c r="E79" s="9">
        <v>93348</v>
      </c>
      <c r="F79" s="9">
        <v>70011</v>
      </c>
      <c r="G79" s="63">
        <f aca="true" t="shared" si="4" ref="G79:G110">F79/E79</f>
        <v>0.75</v>
      </c>
      <c r="H79" s="9">
        <v>93348</v>
      </c>
      <c r="I79" s="9">
        <v>70011</v>
      </c>
      <c r="J79" s="9">
        <v>0</v>
      </c>
      <c r="K79" s="9">
        <v>0</v>
      </c>
    </row>
    <row r="80" spans="1:11" ht="24" customHeight="1">
      <c r="A80" s="111"/>
      <c r="B80" s="79"/>
      <c r="C80" s="113">
        <v>4700</v>
      </c>
      <c r="D80" s="42" t="s">
        <v>113</v>
      </c>
      <c r="E80" s="43">
        <v>42000</v>
      </c>
      <c r="F80" s="43">
        <v>13002.99</v>
      </c>
      <c r="G80" s="66">
        <f t="shared" si="4"/>
        <v>0.309595</v>
      </c>
      <c r="H80" s="43">
        <v>42000</v>
      </c>
      <c r="I80" s="43">
        <v>13002.99</v>
      </c>
      <c r="J80" s="43">
        <v>0</v>
      </c>
      <c r="K80" s="43">
        <v>0</v>
      </c>
    </row>
    <row r="81" spans="1:11" ht="24.75" customHeight="1">
      <c r="A81" s="111"/>
      <c r="B81" s="79"/>
      <c r="C81" s="112">
        <v>6050</v>
      </c>
      <c r="D81" s="8" t="s">
        <v>89</v>
      </c>
      <c r="E81" s="9">
        <v>500000</v>
      </c>
      <c r="F81" s="9">
        <v>132.9</v>
      </c>
      <c r="G81" s="63">
        <f t="shared" si="4"/>
        <v>0.0002658</v>
      </c>
      <c r="H81" s="9">
        <v>0</v>
      </c>
      <c r="I81" s="9">
        <v>0</v>
      </c>
      <c r="J81" s="9">
        <v>500000</v>
      </c>
      <c r="K81" s="9">
        <v>132.9</v>
      </c>
    </row>
    <row r="82" spans="1:11" ht="26.25" customHeight="1">
      <c r="A82" s="111"/>
      <c r="B82" s="80"/>
      <c r="C82" s="112">
        <v>6060</v>
      </c>
      <c r="D82" s="8" t="s">
        <v>90</v>
      </c>
      <c r="E82" s="9">
        <v>27400</v>
      </c>
      <c r="F82" s="9">
        <v>10523.04</v>
      </c>
      <c r="G82" s="64">
        <f t="shared" si="4"/>
        <v>0.3840525547445256</v>
      </c>
      <c r="H82" s="9">
        <v>0</v>
      </c>
      <c r="I82" s="9">
        <v>0</v>
      </c>
      <c r="J82" s="9">
        <v>27400</v>
      </c>
      <c r="K82" s="9">
        <v>10523.04</v>
      </c>
    </row>
    <row r="83" spans="1:11" ht="25.5" customHeight="1">
      <c r="A83" s="81"/>
      <c r="B83" s="130">
        <v>75075</v>
      </c>
      <c r="C83" s="46"/>
      <c r="D83" s="37" t="s">
        <v>70</v>
      </c>
      <c r="E83" s="38">
        <f>E84+E85</f>
        <v>50000</v>
      </c>
      <c r="F83" s="38">
        <f>F84+F85</f>
        <v>10855.189999999999</v>
      </c>
      <c r="G83" s="34">
        <f t="shared" si="4"/>
        <v>0.21710379999999999</v>
      </c>
      <c r="H83" s="38">
        <f>H84+H85</f>
        <v>50000</v>
      </c>
      <c r="I83" s="38">
        <f>I84+I85</f>
        <v>10855.189999999999</v>
      </c>
      <c r="J83" s="38">
        <v>0</v>
      </c>
      <c r="K83" s="38">
        <v>0</v>
      </c>
    </row>
    <row r="84" spans="1:11" ht="12.75" customHeight="1">
      <c r="A84" s="81"/>
      <c r="B84" s="130"/>
      <c r="C84" s="10">
        <v>4210</v>
      </c>
      <c r="D84" s="8" t="s">
        <v>100</v>
      </c>
      <c r="E84" s="9">
        <v>10000</v>
      </c>
      <c r="F84" s="9">
        <v>2065.97</v>
      </c>
      <c r="G84" s="64">
        <f t="shared" si="4"/>
        <v>0.20659699999999998</v>
      </c>
      <c r="H84" s="9">
        <v>10000</v>
      </c>
      <c r="I84" s="9">
        <v>2065.97</v>
      </c>
      <c r="J84" s="9">
        <v>0</v>
      </c>
      <c r="K84" s="9">
        <v>0</v>
      </c>
    </row>
    <row r="85" spans="1:11" ht="12" customHeight="1">
      <c r="A85" s="81"/>
      <c r="B85" s="140"/>
      <c r="C85" s="10">
        <v>4300</v>
      </c>
      <c r="D85" s="8" t="s">
        <v>83</v>
      </c>
      <c r="E85" s="9">
        <v>40000</v>
      </c>
      <c r="F85" s="9">
        <v>8789.22</v>
      </c>
      <c r="G85" s="63">
        <f t="shared" si="4"/>
        <v>0.2197305</v>
      </c>
      <c r="H85" s="9">
        <v>40000</v>
      </c>
      <c r="I85" s="9">
        <v>8789.22</v>
      </c>
      <c r="J85" s="9">
        <v>0</v>
      </c>
      <c r="K85" s="9">
        <v>0</v>
      </c>
    </row>
    <row r="86" spans="1:11" ht="12.75" customHeight="1">
      <c r="A86" s="81"/>
      <c r="B86" s="139">
        <v>75095</v>
      </c>
      <c r="C86" s="46"/>
      <c r="D86" s="37" t="s">
        <v>8</v>
      </c>
      <c r="E86" s="38">
        <f>E87+E88+E89+E90+E91</f>
        <v>112755</v>
      </c>
      <c r="F86" s="38">
        <f>F87+F88+F89+F90+F91</f>
        <v>27747.140000000003</v>
      </c>
      <c r="G86" s="34">
        <f t="shared" si="4"/>
        <v>0.24608345527914507</v>
      </c>
      <c r="H86" s="38">
        <f>H87+H88+H89+H90+H91</f>
        <v>93000</v>
      </c>
      <c r="I86" s="38">
        <f>I87+I88+I89+I90+I91</f>
        <v>19722.140000000003</v>
      </c>
      <c r="J86" s="38">
        <f>J87+J88+J89+J90+J91</f>
        <v>19755</v>
      </c>
      <c r="K86" s="38">
        <f>K87+K88+K89+K90+K91</f>
        <v>8025</v>
      </c>
    </row>
    <row r="87" spans="1:11" ht="12" customHeight="1">
      <c r="A87" s="81"/>
      <c r="B87" s="130"/>
      <c r="C87" s="10">
        <v>4170</v>
      </c>
      <c r="D87" s="8" t="s">
        <v>95</v>
      </c>
      <c r="E87" s="9">
        <v>2000</v>
      </c>
      <c r="F87" s="9">
        <v>0</v>
      </c>
      <c r="G87" s="63">
        <f t="shared" si="4"/>
        <v>0</v>
      </c>
      <c r="H87" s="9">
        <v>2000</v>
      </c>
      <c r="I87" s="9">
        <v>0</v>
      </c>
      <c r="J87" s="9">
        <v>0</v>
      </c>
      <c r="K87" s="9">
        <v>0</v>
      </c>
    </row>
    <row r="88" spans="1:11" ht="12" customHeight="1">
      <c r="A88" s="81"/>
      <c r="B88" s="130"/>
      <c r="C88" s="10">
        <v>4210</v>
      </c>
      <c r="D88" s="8" t="s">
        <v>100</v>
      </c>
      <c r="E88" s="9">
        <v>6000</v>
      </c>
      <c r="F88" s="9">
        <v>379</v>
      </c>
      <c r="G88" s="63">
        <f t="shared" si="4"/>
        <v>0.06316666666666666</v>
      </c>
      <c r="H88" s="9">
        <v>6000</v>
      </c>
      <c r="I88" s="9">
        <v>379</v>
      </c>
      <c r="J88" s="9">
        <v>0</v>
      </c>
      <c r="K88" s="9">
        <v>0</v>
      </c>
    </row>
    <row r="89" spans="1:11" ht="12" customHeight="1">
      <c r="A89" s="81"/>
      <c r="B89" s="130"/>
      <c r="C89" s="35">
        <v>4300</v>
      </c>
      <c r="D89" s="42" t="s">
        <v>83</v>
      </c>
      <c r="E89" s="43">
        <v>81000</v>
      </c>
      <c r="F89" s="43">
        <v>17474.49</v>
      </c>
      <c r="G89" s="66">
        <f t="shared" si="4"/>
        <v>0.21573444444444445</v>
      </c>
      <c r="H89" s="43">
        <v>81000</v>
      </c>
      <c r="I89" s="43">
        <v>17474.49</v>
      </c>
      <c r="J89" s="43">
        <v>0</v>
      </c>
      <c r="K89" s="43">
        <v>0</v>
      </c>
    </row>
    <row r="90" spans="1:12" ht="15.75" customHeight="1">
      <c r="A90" s="79"/>
      <c r="B90" s="130"/>
      <c r="C90" s="10">
        <v>4420</v>
      </c>
      <c r="D90" s="8" t="s">
        <v>105</v>
      </c>
      <c r="E90" s="9">
        <v>4000</v>
      </c>
      <c r="F90" s="9">
        <v>1868.65</v>
      </c>
      <c r="G90" s="63">
        <f t="shared" si="4"/>
        <v>0.46716250000000004</v>
      </c>
      <c r="H90" s="9">
        <v>4000</v>
      </c>
      <c r="I90" s="9">
        <v>1868.65</v>
      </c>
      <c r="J90" s="9">
        <v>0</v>
      </c>
      <c r="K90" s="9">
        <v>0</v>
      </c>
      <c r="L90" s="67"/>
    </row>
    <row r="91" spans="1:12" ht="63.75" customHeight="1">
      <c r="A91" s="80"/>
      <c r="B91" s="140"/>
      <c r="C91" s="10">
        <v>6639</v>
      </c>
      <c r="D91" s="8" t="s">
        <v>145</v>
      </c>
      <c r="E91" s="9">
        <v>19755</v>
      </c>
      <c r="F91" s="9">
        <v>8025</v>
      </c>
      <c r="G91" s="63">
        <f t="shared" si="4"/>
        <v>0.4062262718299165</v>
      </c>
      <c r="H91" s="9">
        <v>0</v>
      </c>
      <c r="I91" s="9">
        <v>0</v>
      </c>
      <c r="J91" s="9">
        <v>19755</v>
      </c>
      <c r="K91" s="9">
        <v>8025</v>
      </c>
      <c r="L91" s="68"/>
    </row>
    <row r="92" spans="1:11" ht="51.75" customHeight="1">
      <c r="A92" s="131">
        <v>751</v>
      </c>
      <c r="B92" s="70"/>
      <c r="C92" s="70"/>
      <c r="D92" s="71" t="s">
        <v>25</v>
      </c>
      <c r="E92" s="72">
        <f>E93</f>
        <v>5242</v>
      </c>
      <c r="F92" s="72">
        <f>F93</f>
        <v>2175.93</v>
      </c>
      <c r="G92" s="57">
        <f t="shared" si="4"/>
        <v>0.41509538344143454</v>
      </c>
      <c r="H92" s="72">
        <f aca="true" t="shared" si="5" ref="H92:K93">H93</f>
        <v>5242</v>
      </c>
      <c r="I92" s="72">
        <f t="shared" si="5"/>
        <v>2175.93</v>
      </c>
      <c r="J92" s="72">
        <f t="shared" si="5"/>
        <v>0</v>
      </c>
      <c r="K92" s="72">
        <f t="shared" si="5"/>
        <v>0</v>
      </c>
    </row>
    <row r="93" spans="1:11" ht="24.75" customHeight="1">
      <c r="A93" s="131"/>
      <c r="B93" s="133">
        <v>75101</v>
      </c>
      <c r="C93" s="46"/>
      <c r="D93" s="37" t="s">
        <v>67</v>
      </c>
      <c r="E93" s="38">
        <f>E94</f>
        <v>5242</v>
      </c>
      <c r="F93" s="38">
        <f>F94</f>
        <v>2175.93</v>
      </c>
      <c r="G93" s="34">
        <f t="shared" si="4"/>
        <v>0.41509538344143454</v>
      </c>
      <c r="H93" s="38">
        <f t="shared" si="5"/>
        <v>5242</v>
      </c>
      <c r="I93" s="38">
        <f t="shared" si="5"/>
        <v>2175.93</v>
      </c>
      <c r="J93" s="38">
        <f t="shared" si="5"/>
        <v>0</v>
      </c>
      <c r="K93" s="38">
        <f t="shared" si="5"/>
        <v>0</v>
      </c>
    </row>
    <row r="94" spans="1:11" ht="12.75" customHeight="1">
      <c r="A94" s="131"/>
      <c r="B94" s="138"/>
      <c r="C94" s="10">
        <v>4170</v>
      </c>
      <c r="D94" s="8" t="s">
        <v>95</v>
      </c>
      <c r="E94" s="9">
        <v>5242</v>
      </c>
      <c r="F94" s="9">
        <v>2175.93</v>
      </c>
      <c r="G94" s="63">
        <f t="shared" si="4"/>
        <v>0.41509538344143454</v>
      </c>
      <c r="H94" s="9">
        <v>5242</v>
      </c>
      <c r="I94" s="9">
        <v>2175.93</v>
      </c>
      <c r="J94" s="9">
        <v>0</v>
      </c>
      <c r="K94" s="9">
        <v>0</v>
      </c>
    </row>
    <row r="95" spans="1:11" ht="24" customHeight="1">
      <c r="A95" s="69">
        <v>754</v>
      </c>
      <c r="B95" s="108"/>
      <c r="C95" s="17"/>
      <c r="D95" s="21" t="s">
        <v>26</v>
      </c>
      <c r="E95" s="22">
        <f>E96+E98+E101+E112</f>
        <v>666482.37</v>
      </c>
      <c r="F95" s="22">
        <f>F96+F98+F101+F112</f>
        <v>264723.15</v>
      </c>
      <c r="G95" s="34">
        <f t="shared" si="4"/>
        <v>0.3971945274411385</v>
      </c>
      <c r="H95" s="22">
        <f>H96+H98+H101+H112</f>
        <v>647992.37</v>
      </c>
      <c r="I95" s="22">
        <f>I96+I98+I101+I112</f>
        <v>264723.15</v>
      </c>
      <c r="J95" s="22">
        <f>J96+J98+J101+J112</f>
        <v>18490</v>
      </c>
      <c r="K95" s="22">
        <f>K96+K98+K101+K112</f>
        <v>0</v>
      </c>
    </row>
    <row r="96" spans="1:11" ht="24.75" customHeight="1">
      <c r="A96" s="81"/>
      <c r="B96" s="139">
        <v>75410</v>
      </c>
      <c r="C96" s="46"/>
      <c r="D96" s="37" t="s">
        <v>138</v>
      </c>
      <c r="E96" s="38">
        <f>E97</f>
        <v>18490</v>
      </c>
      <c r="F96" s="38">
        <f>F97</f>
        <v>0</v>
      </c>
      <c r="G96" s="34">
        <f t="shared" si="4"/>
        <v>0</v>
      </c>
      <c r="H96" s="38">
        <f>-H97</f>
        <v>0</v>
      </c>
      <c r="I96" s="38">
        <f>I97</f>
        <v>0</v>
      </c>
      <c r="J96" s="38">
        <f>J97</f>
        <v>18490</v>
      </c>
      <c r="K96" s="38">
        <f>K97</f>
        <v>0</v>
      </c>
    </row>
    <row r="97" spans="1:11" s="73" customFormat="1" ht="39" customHeight="1">
      <c r="A97" s="81"/>
      <c r="B97" s="140"/>
      <c r="C97" s="10">
        <v>6170</v>
      </c>
      <c r="D97" s="8" t="s">
        <v>114</v>
      </c>
      <c r="E97" s="9">
        <v>18490</v>
      </c>
      <c r="F97" s="9">
        <v>0</v>
      </c>
      <c r="G97" s="63">
        <f t="shared" si="4"/>
        <v>0</v>
      </c>
      <c r="H97" s="9">
        <v>0</v>
      </c>
      <c r="I97" s="9">
        <v>0</v>
      </c>
      <c r="J97" s="9">
        <v>18490</v>
      </c>
      <c r="K97" s="9">
        <v>0</v>
      </c>
    </row>
    <row r="98" spans="1:11" ht="12.75" customHeight="1">
      <c r="A98" s="81"/>
      <c r="B98" s="139">
        <v>75414</v>
      </c>
      <c r="C98" s="46"/>
      <c r="D98" s="39" t="s">
        <v>27</v>
      </c>
      <c r="E98" s="38">
        <f>E99+E100</f>
        <v>25200</v>
      </c>
      <c r="F98" s="38">
        <f>F99+F100</f>
        <v>3200</v>
      </c>
      <c r="G98" s="34">
        <f t="shared" si="4"/>
        <v>0.12698412698412698</v>
      </c>
      <c r="H98" s="38">
        <f>H99+H100</f>
        <v>25200</v>
      </c>
      <c r="I98" s="38">
        <f>I99+I100</f>
        <v>3200</v>
      </c>
      <c r="J98" s="38">
        <v>0</v>
      </c>
      <c r="K98" s="38">
        <v>0</v>
      </c>
    </row>
    <row r="99" spans="1:11" ht="12.75" customHeight="1">
      <c r="A99" s="81"/>
      <c r="B99" s="130"/>
      <c r="C99" s="10">
        <v>4210</v>
      </c>
      <c r="D99" s="10" t="s">
        <v>100</v>
      </c>
      <c r="E99" s="9">
        <v>12000</v>
      </c>
      <c r="F99" s="9">
        <v>0</v>
      </c>
      <c r="G99" s="63">
        <f t="shared" si="4"/>
        <v>0</v>
      </c>
      <c r="H99" s="9">
        <v>12000</v>
      </c>
      <c r="I99" s="9">
        <v>0</v>
      </c>
      <c r="J99" s="9">
        <v>0</v>
      </c>
      <c r="K99" s="9">
        <v>0</v>
      </c>
    </row>
    <row r="100" spans="1:11" ht="12.75" customHeight="1">
      <c r="A100" s="81"/>
      <c r="B100" s="130"/>
      <c r="C100" s="10">
        <v>4300</v>
      </c>
      <c r="D100" s="10" t="s">
        <v>83</v>
      </c>
      <c r="E100" s="9">
        <v>13200</v>
      </c>
      <c r="F100" s="9">
        <v>3200</v>
      </c>
      <c r="G100" s="63">
        <f t="shared" si="4"/>
        <v>0.24242424242424243</v>
      </c>
      <c r="H100" s="9">
        <v>13200</v>
      </c>
      <c r="I100" s="9">
        <v>3200</v>
      </c>
      <c r="J100" s="9">
        <v>0</v>
      </c>
      <c r="K100" s="9">
        <v>0</v>
      </c>
    </row>
    <row r="101" spans="1:11" ht="13.5" customHeight="1">
      <c r="A101" s="111"/>
      <c r="B101" s="50">
        <v>75416</v>
      </c>
      <c r="C101" s="88"/>
      <c r="D101" s="39" t="s">
        <v>28</v>
      </c>
      <c r="E101" s="38">
        <f>E102+E103+E104+E105+E106+E107+E108+E109+E110+E111</f>
        <v>620792.37</v>
      </c>
      <c r="F101" s="38">
        <f>F102+F103+F104+F105+F106+F107+F108+F109+F110+F111</f>
        <v>261523.15</v>
      </c>
      <c r="G101" s="34">
        <f t="shared" si="4"/>
        <v>0.4212731383924709</v>
      </c>
      <c r="H101" s="38">
        <f>H102+H103+H104+H105+H106+H107+H108+H109+H110+H111</f>
        <v>620792.37</v>
      </c>
      <c r="I101" s="38">
        <f>I102+I103+I104+I105+I106+I107+I108+I109+I110+I111</f>
        <v>261523.15</v>
      </c>
      <c r="J101" s="38">
        <v>0</v>
      </c>
      <c r="K101" s="38">
        <v>0</v>
      </c>
    </row>
    <row r="102" spans="1:11" ht="13.5" customHeight="1">
      <c r="A102" s="111"/>
      <c r="B102" s="79"/>
      <c r="C102" s="90">
        <v>4010</v>
      </c>
      <c r="D102" s="10" t="s">
        <v>96</v>
      </c>
      <c r="E102" s="9">
        <v>440947</v>
      </c>
      <c r="F102" s="9">
        <v>180002.69</v>
      </c>
      <c r="G102" s="63">
        <f t="shared" si="4"/>
        <v>0.4082184253436354</v>
      </c>
      <c r="H102" s="9">
        <v>440947</v>
      </c>
      <c r="I102" s="9">
        <v>180002.69</v>
      </c>
      <c r="J102" s="9">
        <v>0</v>
      </c>
      <c r="K102" s="9">
        <v>0</v>
      </c>
    </row>
    <row r="103" spans="1:11" ht="13.5" customHeight="1">
      <c r="A103" s="111"/>
      <c r="B103" s="79"/>
      <c r="C103" s="90">
        <v>4040</v>
      </c>
      <c r="D103" s="10" t="s">
        <v>97</v>
      </c>
      <c r="E103" s="9">
        <v>37480</v>
      </c>
      <c r="F103" s="9">
        <v>24997.03</v>
      </c>
      <c r="G103" s="63">
        <f t="shared" si="4"/>
        <v>0.6669431696905016</v>
      </c>
      <c r="H103" s="9">
        <v>37480</v>
      </c>
      <c r="I103" s="9">
        <v>24997.03</v>
      </c>
      <c r="J103" s="9">
        <v>0</v>
      </c>
      <c r="K103" s="9">
        <v>0</v>
      </c>
    </row>
    <row r="104" spans="1:11" ht="13.5" customHeight="1">
      <c r="A104" s="114"/>
      <c r="B104" s="80"/>
      <c r="C104" s="90">
        <v>4110</v>
      </c>
      <c r="D104" s="10" t="s">
        <v>98</v>
      </c>
      <c r="E104" s="9">
        <v>73200</v>
      </c>
      <c r="F104" s="9">
        <v>29842.15</v>
      </c>
      <c r="G104" s="63">
        <f t="shared" si="4"/>
        <v>0.4076796448087432</v>
      </c>
      <c r="H104" s="9">
        <v>73200</v>
      </c>
      <c r="I104" s="9">
        <v>29842.15</v>
      </c>
      <c r="J104" s="9">
        <v>0</v>
      </c>
      <c r="K104" s="9">
        <v>0</v>
      </c>
    </row>
    <row r="105" spans="1:11" ht="13.5" customHeight="1">
      <c r="A105" s="111"/>
      <c r="B105" s="79"/>
      <c r="C105" s="115">
        <v>4120</v>
      </c>
      <c r="D105" s="35" t="s">
        <v>99</v>
      </c>
      <c r="E105" s="43">
        <v>11720</v>
      </c>
      <c r="F105" s="43">
        <v>4175.37</v>
      </c>
      <c r="G105" s="66">
        <f t="shared" si="4"/>
        <v>0.3562602389078498</v>
      </c>
      <c r="H105" s="43">
        <v>11720</v>
      </c>
      <c r="I105" s="43">
        <v>4175.37</v>
      </c>
      <c r="J105" s="43">
        <v>0</v>
      </c>
      <c r="K105" s="43">
        <v>0</v>
      </c>
    </row>
    <row r="106" spans="1:11" ht="13.5" customHeight="1">
      <c r="A106" s="111"/>
      <c r="B106" s="79"/>
      <c r="C106" s="90">
        <v>4210</v>
      </c>
      <c r="D106" s="10" t="s">
        <v>100</v>
      </c>
      <c r="E106" s="9">
        <v>30000</v>
      </c>
      <c r="F106" s="9">
        <v>8723.24</v>
      </c>
      <c r="G106" s="63">
        <f t="shared" si="4"/>
        <v>0.2907746666666667</v>
      </c>
      <c r="H106" s="9">
        <v>30000</v>
      </c>
      <c r="I106" s="9">
        <v>8723.24</v>
      </c>
      <c r="J106" s="9">
        <v>0</v>
      </c>
      <c r="K106" s="9">
        <v>0</v>
      </c>
    </row>
    <row r="107" spans="1:11" ht="13.5" customHeight="1">
      <c r="A107" s="111"/>
      <c r="B107" s="79"/>
      <c r="C107" s="90">
        <v>4270</v>
      </c>
      <c r="D107" s="10" t="s">
        <v>88</v>
      </c>
      <c r="E107" s="9">
        <v>5100</v>
      </c>
      <c r="F107" s="9">
        <v>1481.72</v>
      </c>
      <c r="G107" s="63">
        <f t="shared" si="4"/>
        <v>0.29053333333333337</v>
      </c>
      <c r="H107" s="9">
        <v>5100</v>
      </c>
      <c r="I107" s="9">
        <v>1481.72</v>
      </c>
      <c r="J107" s="9">
        <v>0</v>
      </c>
      <c r="K107" s="9">
        <v>0</v>
      </c>
    </row>
    <row r="108" spans="1:11" ht="13.5" customHeight="1">
      <c r="A108" s="111"/>
      <c r="B108" s="79"/>
      <c r="C108" s="90">
        <v>4300</v>
      </c>
      <c r="D108" s="10" t="s">
        <v>83</v>
      </c>
      <c r="E108" s="9">
        <v>5000</v>
      </c>
      <c r="F108" s="9">
        <v>1936.92</v>
      </c>
      <c r="G108" s="63">
        <f t="shared" si="4"/>
        <v>0.387384</v>
      </c>
      <c r="H108" s="9">
        <v>5000</v>
      </c>
      <c r="I108" s="9">
        <v>1936.92</v>
      </c>
      <c r="J108" s="9">
        <v>0</v>
      </c>
      <c r="K108" s="9">
        <v>0</v>
      </c>
    </row>
    <row r="109" spans="1:11" ht="13.5" customHeight="1">
      <c r="A109" s="111"/>
      <c r="B109" s="79"/>
      <c r="C109" s="90">
        <v>4430</v>
      </c>
      <c r="D109" s="10" t="s">
        <v>87</v>
      </c>
      <c r="E109" s="9">
        <v>4500</v>
      </c>
      <c r="F109" s="9">
        <v>1980</v>
      </c>
      <c r="G109" s="63">
        <f t="shared" si="4"/>
        <v>0.44</v>
      </c>
      <c r="H109" s="9">
        <v>4500</v>
      </c>
      <c r="I109" s="9">
        <v>1980</v>
      </c>
      <c r="J109" s="9">
        <v>0</v>
      </c>
      <c r="K109" s="9">
        <v>0</v>
      </c>
    </row>
    <row r="110" spans="1:11" ht="25.5" customHeight="1">
      <c r="A110" s="111"/>
      <c r="B110" s="79"/>
      <c r="C110" s="90">
        <v>4440</v>
      </c>
      <c r="D110" s="8" t="s">
        <v>101</v>
      </c>
      <c r="E110" s="9">
        <v>9845.37</v>
      </c>
      <c r="F110" s="9">
        <v>7384.03</v>
      </c>
      <c r="G110" s="63">
        <f t="shared" si="4"/>
        <v>0.7500002539264649</v>
      </c>
      <c r="H110" s="9">
        <v>9845.37</v>
      </c>
      <c r="I110" s="9">
        <v>7384.03</v>
      </c>
      <c r="J110" s="9">
        <v>0</v>
      </c>
      <c r="K110" s="9">
        <v>0</v>
      </c>
    </row>
    <row r="111" spans="1:11" ht="27" customHeight="1">
      <c r="A111" s="111"/>
      <c r="B111" s="80"/>
      <c r="C111" s="90">
        <v>4700</v>
      </c>
      <c r="D111" s="8" t="s">
        <v>113</v>
      </c>
      <c r="E111" s="9">
        <v>3000</v>
      </c>
      <c r="F111" s="9">
        <v>1000</v>
      </c>
      <c r="G111" s="63">
        <f>F111/E111</f>
        <v>0.3333333333333333</v>
      </c>
      <c r="H111" s="9">
        <v>3000</v>
      </c>
      <c r="I111" s="9">
        <v>1000</v>
      </c>
      <c r="J111" s="9">
        <v>0</v>
      </c>
      <c r="K111" s="9">
        <v>0</v>
      </c>
    </row>
    <row r="112" spans="1:11" ht="12.75">
      <c r="A112" s="81"/>
      <c r="B112" s="130">
        <v>75421</v>
      </c>
      <c r="C112" s="46"/>
      <c r="D112" s="37" t="s">
        <v>69</v>
      </c>
      <c r="E112" s="38">
        <f aca="true" t="shared" si="6" ref="E112:K112">E113</f>
        <v>2000</v>
      </c>
      <c r="F112" s="38">
        <f t="shared" si="6"/>
        <v>0</v>
      </c>
      <c r="G112" s="34">
        <f t="shared" si="6"/>
        <v>0</v>
      </c>
      <c r="H112" s="38">
        <f t="shared" si="6"/>
        <v>2000</v>
      </c>
      <c r="I112" s="38">
        <f t="shared" si="6"/>
        <v>0</v>
      </c>
      <c r="J112" s="38">
        <f t="shared" si="6"/>
        <v>0</v>
      </c>
      <c r="K112" s="38">
        <f t="shared" si="6"/>
        <v>0</v>
      </c>
    </row>
    <row r="113" spans="1:11" ht="12.75">
      <c r="A113" s="59"/>
      <c r="B113" s="140"/>
      <c r="C113" s="10">
        <v>4210</v>
      </c>
      <c r="D113" s="8" t="s">
        <v>100</v>
      </c>
      <c r="E113" s="9">
        <v>2000</v>
      </c>
      <c r="F113" s="9">
        <v>0</v>
      </c>
      <c r="G113" s="63">
        <f aca="true" t="shared" si="7" ref="G113:G119">F113/E113</f>
        <v>0</v>
      </c>
      <c r="H113" s="9">
        <v>2000</v>
      </c>
      <c r="I113" s="9">
        <v>0</v>
      </c>
      <c r="J113" s="9">
        <v>0</v>
      </c>
      <c r="K113" s="9">
        <v>0</v>
      </c>
    </row>
    <row r="114" spans="1:11" ht="64.5" customHeight="1">
      <c r="A114" s="107">
        <v>756</v>
      </c>
      <c r="B114" s="26"/>
      <c r="C114" s="26"/>
      <c r="D114" s="24" t="s">
        <v>71</v>
      </c>
      <c r="E114" s="25">
        <f>E115</f>
        <v>5000</v>
      </c>
      <c r="F114" s="25">
        <f>F115</f>
        <v>2078.2</v>
      </c>
      <c r="G114" s="34">
        <f t="shared" si="7"/>
        <v>0.41563999999999995</v>
      </c>
      <c r="H114" s="25">
        <f>H115</f>
        <v>5000</v>
      </c>
      <c r="I114" s="25">
        <f>I115</f>
        <v>2078.2</v>
      </c>
      <c r="J114" s="25">
        <f>J115</f>
        <v>0</v>
      </c>
      <c r="K114" s="25">
        <f>K115</f>
        <v>0</v>
      </c>
    </row>
    <row r="115" spans="1:11" ht="65.25" customHeight="1">
      <c r="A115" s="106"/>
      <c r="B115" s="134">
        <v>75616</v>
      </c>
      <c r="C115" s="74"/>
      <c r="D115" s="75" t="s">
        <v>72</v>
      </c>
      <c r="E115" s="54">
        <f>E116</f>
        <v>5000</v>
      </c>
      <c r="F115" s="54">
        <f>F116</f>
        <v>2078.2</v>
      </c>
      <c r="G115" s="57">
        <f t="shared" si="7"/>
        <v>0.41563999999999995</v>
      </c>
      <c r="H115" s="54">
        <f>H116</f>
        <v>5000</v>
      </c>
      <c r="I115" s="54">
        <f>I116</f>
        <v>2078.2</v>
      </c>
      <c r="J115" s="54">
        <v>0</v>
      </c>
      <c r="K115" s="54">
        <v>0</v>
      </c>
    </row>
    <row r="116" spans="1:11" s="73" customFormat="1" ht="14.25" customHeight="1">
      <c r="A116" s="107"/>
      <c r="B116" s="138"/>
      <c r="C116" s="10">
        <v>4300</v>
      </c>
      <c r="D116" s="8" t="s">
        <v>83</v>
      </c>
      <c r="E116" s="9">
        <v>5000</v>
      </c>
      <c r="F116" s="9">
        <v>2078.2</v>
      </c>
      <c r="G116" s="63">
        <f t="shared" si="7"/>
        <v>0.41563999999999995</v>
      </c>
      <c r="H116" s="9">
        <v>5000</v>
      </c>
      <c r="I116" s="9">
        <v>2078.2</v>
      </c>
      <c r="J116" s="9">
        <v>0</v>
      </c>
      <c r="K116" s="9">
        <v>0</v>
      </c>
    </row>
    <row r="117" spans="1:11" ht="12.75" customHeight="1">
      <c r="A117" s="141">
        <v>757</v>
      </c>
      <c r="B117" s="59"/>
      <c r="C117" s="59"/>
      <c r="D117" s="71" t="s">
        <v>29</v>
      </c>
      <c r="E117" s="72">
        <f>E118</f>
        <v>1842570.52</v>
      </c>
      <c r="F117" s="72">
        <f>F118</f>
        <v>1003926.18</v>
      </c>
      <c r="G117" s="34">
        <f t="shared" si="7"/>
        <v>0.544850885815757</v>
      </c>
      <c r="H117" s="72">
        <f aca="true" t="shared" si="8" ref="H117:K118">H118</f>
        <v>1842570.52</v>
      </c>
      <c r="I117" s="72">
        <f t="shared" si="8"/>
        <v>1003926.18</v>
      </c>
      <c r="J117" s="72">
        <f t="shared" si="8"/>
        <v>0</v>
      </c>
      <c r="K117" s="72">
        <f t="shared" si="8"/>
        <v>0</v>
      </c>
    </row>
    <row r="118" spans="1:11" ht="39.75" customHeight="1">
      <c r="A118" s="131"/>
      <c r="B118" s="133">
        <v>75702</v>
      </c>
      <c r="C118" s="46"/>
      <c r="D118" s="37" t="s">
        <v>30</v>
      </c>
      <c r="E118" s="38">
        <f>E119</f>
        <v>1842570.52</v>
      </c>
      <c r="F118" s="38">
        <f>F119</f>
        <v>1003926.18</v>
      </c>
      <c r="G118" s="34">
        <f t="shared" si="7"/>
        <v>0.544850885815757</v>
      </c>
      <c r="H118" s="38">
        <f t="shared" si="8"/>
        <v>1842570.52</v>
      </c>
      <c r="I118" s="38">
        <f t="shared" si="8"/>
        <v>1003926.18</v>
      </c>
      <c r="J118" s="38">
        <f t="shared" si="8"/>
        <v>0</v>
      </c>
      <c r="K118" s="38">
        <f t="shared" si="8"/>
        <v>0</v>
      </c>
    </row>
    <row r="119" spans="1:11" ht="51.75" customHeight="1">
      <c r="A119" s="132"/>
      <c r="B119" s="138"/>
      <c r="C119" s="10">
        <v>8110</v>
      </c>
      <c r="D119" s="8" t="s">
        <v>147</v>
      </c>
      <c r="E119" s="9">
        <v>1842570.52</v>
      </c>
      <c r="F119" s="9">
        <v>1003926.18</v>
      </c>
      <c r="G119" s="63">
        <f t="shared" si="7"/>
        <v>0.544850885815757</v>
      </c>
      <c r="H119" s="9">
        <v>1842570.52</v>
      </c>
      <c r="I119" s="9">
        <v>1003926.18</v>
      </c>
      <c r="J119" s="9">
        <v>0</v>
      </c>
      <c r="K119" s="9">
        <v>0</v>
      </c>
    </row>
    <row r="120" spans="1:11" ht="12.75" customHeight="1">
      <c r="A120" s="141">
        <v>758</v>
      </c>
      <c r="B120" s="18"/>
      <c r="C120" s="18"/>
      <c r="D120" s="18" t="s">
        <v>31</v>
      </c>
      <c r="E120" s="22">
        <f aca="true" t="shared" si="9" ref="E120:I121">E121</f>
        <v>448900</v>
      </c>
      <c r="F120" s="22">
        <f t="shared" si="9"/>
        <v>0</v>
      </c>
      <c r="G120" s="34">
        <f t="shared" si="9"/>
        <v>0</v>
      </c>
      <c r="H120" s="22">
        <f t="shared" si="9"/>
        <v>448900</v>
      </c>
      <c r="I120" s="22">
        <f t="shared" si="9"/>
        <v>0</v>
      </c>
      <c r="J120" s="22">
        <v>0</v>
      </c>
      <c r="K120" s="22">
        <v>0</v>
      </c>
    </row>
    <row r="121" spans="1:11" ht="12.75" customHeight="1">
      <c r="A121" s="131"/>
      <c r="B121" s="133">
        <v>75818</v>
      </c>
      <c r="C121" s="49"/>
      <c r="D121" s="50" t="s">
        <v>32</v>
      </c>
      <c r="E121" s="51">
        <f t="shared" si="9"/>
        <v>448900</v>
      </c>
      <c r="F121" s="51">
        <f t="shared" si="9"/>
        <v>0</v>
      </c>
      <c r="G121" s="34">
        <f t="shared" si="9"/>
        <v>0</v>
      </c>
      <c r="H121" s="51">
        <f t="shared" si="9"/>
        <v>448900</v>
      </c>
      <c r="I121" s="51">
        <f t="shared" si="9"/>
        <v>0</v>
      </c>
      <c r="J121" s="51">
        <f>0</f>
        <v>0</v>
      </c>
      <c r="K121" s="51">
        <v>0</v>
      </c>
    </row>
    <row r="122" spans="1:11" ht="12.75">
      <c r="A122" s="131"/>
      <c r="B122" s="138"/>
      <c r="C122" s="20">
        <v>4810</v>
      </c>
      <c r="D122" s="20" t="s">
        <v>115</v>
      </c>
      <c r="E122" s="27">
        <v>448900</v>
      </c>
      <c r="F122" s="27">
        <v>0</v>
      </c>
      <c r="G122" s="63">
        <f>F122/E122</f>
        <v>0</v>
      </c>
      <c r="H122" s="27">
        <v>448900</v>
      </c>
      <c r="I122" s="27">
        <v>0</v>
      </c>
      <c r="J122" s="27">
        <v>0</v>
      </c>
      <c r="K122" s="27">
        <v>0</v>
      </c>
    </row>
    <row r="123" spans="1:11" ht="14.25" customHeight="1">
      <c r="A123" s="69">
        <v>801</v>
      </c>
      <c r="B123" s="117"/>
      <c r="C123" s="18"/>
      <c r="D123" s="18" t="s">
        <v>33</v>
      </c>
      <c r="E123" s="22">
        <f>E124+E148+E153+E175+E197+E199+E217+E222</f>
        <v>34876946.85</v>
      </c>
      <c r="F123" s="22">
        <f>F124+F148+F153+F175+F197+F199+F217+F222</f>
        <v>17919120.59</v>
      </c>
      <c r="G123" s="34">
        <f>F123/E123</f>
        <v>0.5137812282441804</v>
      </c>
      <c r="H123" s="22">
        <f>H124+H148+H153+H175+H197+H199+H217+H222</f>
        <v>31514351.85</v>
      </c>
      <c r="I123" s="22">
        <f>I124+I148+I153+I175+I197+I199+I217+I222</f>
        <v>16092826.370000001</v>
      </c>
      <c r="J123" s="22">
        <f>J124+J148+J153+J175+J197+J199+J217+J222</f>
        <v>3362595</v>
      </c>
      <c r="K123" s="22">
        <f>K124+K148+K153+K175+K197+K199+K217+K222</f>
        <v>1826294.22</v>
      </c>
    </row>
    <row r="124" spans="1:11" ht="12.75" customHeight="1">
      <c r="A124" s="81"/>
      <c r="B124" s="110">
        <v>80101</v>
      </c>
      <c r="C124" s="116"/>
      <c r="D124" s="39" t="s">
        <v>34</v>
      </c>
      <c r="E124" s="38">
        <f>E125+E126+E127+E128+E129+E130+E131+E132+E133+E134+E135+E136+E137+E138+E139+E140+E141+E142+E143+E144+E145+E146+E147</f>
        <v>16318286</v>
      </c>
      <c r="F124" s="38">
        <f>F125+F126+F127+F128+F129+F130+F131+F132+F133+F134+F135+F136+F137+F138+F139+F140+F141+F142+F143+F144+F145+F146+F147</f>
        <v>8055312.899999999</v>
      </c>
      <c r="G124" s="34">
        <f>F124/E124</f>
        <v>0.4936371932689499</v>
      </c>
      <c r="H124" s="38">
        <f>H125+H126+H127+H128+H129+H130+H131+H132+H133+H134+H135+H136+H137+H138+H139+H140+H141+H142+H143+H144+H145+H146+H147</f>
        <v>14086390</v>
      </c>
      <c r="I124" s="38">
        <f>I125+I126+I127+I128+I129+I130+I131+I132+I133+I134+I135+I136+I137+I138+I139+I140+I141+I142+I143+I144+I145+I146+I147</f>
        <v>7226107.26</v>
      </c>
      <c r="J124" s="54">
        <f>J146+J147</f>
        <v>2231896</v>
      </c>
      <c r="K124" s="54">
        <f>K146</f>
        <v>829205.64</v>
      </c>
    </row>
    <row r="125" spans="1:11" ht="25.5" customHeight="1">
      <c r="A125" s="81"/>
      <c r="B125" s="102"/>
      <c r="C125" s="115">
        <v>2540</v>
      </c>
      <c r="D125" s="8" t="s">
        <v>116</v>
      </c>
      <c r="E125" s="9">
        <v>702983</v>
      </c>
      <c r="F125" s="9">
        <v>293424</v>
      </c>
      <c r="G125" s="63">
        <f aca="true" t="shared" si="10" ref="G125:G147">F125/E125</f>
        <v>0.4173984292650036</v>
      </c>
      <c r="H125" s="9">
        <v>702983</v>
      </c>
      <c r="I125" s="9">
        <v>293424</v>
      </c>
      <c r="J125" s="43">
        <v>0</v>
      </c>
      <c r="K125" s="43">
        <v>0</v>
      </c>
    </row>
    <row r="126" spans="1:11" ht="24.75" customHeight="1">
      <c r="A126" s="81"/>
      <c r="B126" s="102"/>
      <c r="C126" s="115">
        <v>3020</v>
      </c>
      <c r="D126" s="8" t="s">
        <v>106</v>
      </c>
      <c r="E126" s="9">
        <v>25524</v>
      </c>
      <c r="F126" s="9">
        <v>0</v>
      </c>
      <c r="G126" s="63">
        <f t="shared" si="10"/>
        <v>0</v>
      </c>
      <c r="H126" s="9">
        <v>25524</v>
      </c>
      <c r="I126" s="9">
        <v>0</v>
      </c>
      <c r="J126" s="43">
        <v>0</v>
      </c>
      <c r="K126" s="43">
        <v>0</v>
      </c>
    </row>
    <row r="127" spans="1:11" ht="12.75" customHeight="1">
      <c r="A127" s="59"/>
      <c r="B127" s="103"/>
      <c r="C127" s="115">
        <v>3030</v>
      </c>
      <c r="D127" s="10" t="s">
        <v>102</v>
      </c>
      <c r="E127" s="9">
        <v>600</v>
      </c>
      <c r="F127" s="9">
        <v>300</v>
      </c>
      <c r="G127" s="63">
        <f t="shared" si="10"/>
        <v>0.5</v>
      </c>
      <c r="H127" s="9">
        <v>600</v>
      </c>
      <c r="I127" s="9">
        <v>300</v>
      </c>
      <c r="J127" s="43">
        <v>0</v>
      </c>
      <c r="K127" s="43">
        <v>0</v>
      </c>
    </row>
    <row r="128" spans="1:11" ht="12.75" customHeight="1">
      <c r="A128" s="81"/>
      <c r="B128" s="102"/>
      <c r="C128" s="115">
        <v>4010</v>
      </c>
      <c r="D128" s="35" t="s">
        <v>96</v>
      </c>
      <c r="E128" s="43">
        <v>8915732</v>
      </c>
      <c r="F128" s="43">
        <v>4370342.97</v>
      </c>
      <c r="G128" s="66">
        <f t="shared" si="10"/>
        <v>0.49018330407419153</v>
      </c>
      <c r="H128" s="43">
        <v>8915732</v>
      </c>
      <c r="I128" s="43">
        <v>4370342.97</v>
      </c>
      <c r="J128" s="43">
        <v>0</v>
      </c>
      <c r="K128" s="43">
        <v>0</v>
      </c>
    </row>
    <row r="129" spans="1:11" ht="12.75" customHeight="1">
      <c r="A129" s="81"/>
      <c r="B129" s="102"/>
      <c r="C129" s="115">
        <v>4040</v>
      </c>
      <c r="D129" s="10" t="s">
        <v>97</v>
      </c>
      <c r="E129" s="9">
        <v>776370</v>
      </c>
      <c r="F129" s="9">
        <v>673265.74</v>
      </c>
      <c r="G129" s="63">
        <f t="shared" si="10"/>
        <v>0.8671970065819132</v>
      </c>
      <c r="H129" s="9">
        <v>776370</v>
      </c>
      <c r="I129" s="9">
        <v>673265.74</v>
      </c>
      <c r="J129" s="43">
        <v>0</v>
      </c>
      <c r="K129" s="43">
        <v>0</v>
      </c>
    </row>
    <row r="130" spans="1:11" ht="12.75" customHeight="1">
      <c r="A130" s="81"/>
      <c r="B130" s="102"/>
      <c r="C130" s="115">
        <v>4110</v>
      </c>
      <c r="D130" s="10" t="s">
        <v>98</v>
      </c>
      <c r="E130" s="9">
        <v>1589015</v>
      </c>
      <c r="F130" s="9">
        <v>817882.81</v>
      </c>
      <c r="G130" s="63">
        <f t="shared" si="10"/>
        <v>0.5147105659795534</v>
      </c>
      <c r="H130" s="9">
        <v>1589015</v>
      </c>
      <c r="I130" s="9">
        <v>817882.81</v>
      </c>
      <c r="J130" s="43">
        <v>0</v>
      </c>
      <c r="K130" s="43">
        <v>0</v>
      </c>
    </row>
    <row r="131" spans="1:11" ht="12.75" customHeight="1">
      <c r="A131" s="81"/>
      <c r="B131" s="102"/>
      <c r="C131" s="115">
        <v>4120</v>
      </c>
      <c r="D131" s="10" t="s">
        <v>99</v>
      </c>
      <c r="E131" s="9">
        <v>235519</v>
      </c>
      <c r="F131" s="9">
        <v>109279.15</v>
      </c>
      <c r="G131" s="63">
        <f t="shared" si="10"/>
        <v>0.4639929262607263</v>
      </c>
      <c r="H131" s="9">
        <v>235519</v>
      </c>
      <c r="I131" s="9">
        <v>109279.15</v>
      </c>
      <c r="J131" s="43">
        <v>0</v>
      </c>
      <c r="K131" s="43">
        <v>0</v>
      </c>
    </row>
    <row r="132" spans="1:11" ht="12.75" customHeight="1">
      <c r="A132" s="81"/>
      <c r="B132" s="102"/>
      <c r="C132" s="115">
        <v>4170</v>
      </c>
      <c r="D132" s="10" t="s">
        <v>95</v>
      </c>
      <c r="E132" s="9">
        <v>19583</v>
      </c>
      <c r="F132" s="9">
        <v>3546</v>
      </c>
      <c r="G132" s="63">
        <f t="shared" si="10"/>
        <v>0.181075422560384</v>
      </c>
      <c r="H132" s="9">
        <v>19583</v>
      </c>
      <c r="I132" s="9">
        <v>3546</v>
      </c>
      <c r="J132" s="43">
        <v>0</v>
      </c>
      <c r="K132" s="43">
        <v>0</v>
      </c>
    </row>
    <row r="133" spans="1:11" ht="12.75" customHeight="1">
      <c r="A133" s="81"/>
      <c r="B133" s="102"/>
      <c r="C133" s="115">
        <v>4210</v>
      </c>
      <c r="D133" s="10" t="s">
        <v>100</v>
      </c>
      <c r="E133" s="9">
        <v>203362</v>
      </c>
      <c r="F133" s="9">
        <v>95922.04</v>
      </c>
      <c r="G133" s="63">
        <f t="shared" si="10"/>
        <v>0.47168123838278536</v>
      </c>
      <c r="H133" s="9">
        <v>203362</v>
      </c>
      <c r="I133" s="9">
        <v>95922.04</v>
      </c>
      <c r="J133" s="43">
        <v>0</v>
      </c>
      <c r="K133" s="43">
        <v>0</v>
      </c>
    </row>
    <row r="134" spans="1:11" ht="26.25" customHeight="1">
      <c r="A134" s="81"/>
      <c r="B134" s="102"/>
      <c r="C134" s="90">
        <v>4240</v>
      </c>
      <c r="D134" s="8" t="s">
        <v>117</v>
      </c>
      <c r="E134" s="9">
        <v>130443</v>
      </c>
      <c r="F134" s="9">
        <v>596.01</v>
      </c>
      <c r="G134" s="63">
        <f t="shared" si="10"/>
        <v>0.0045691221453048455</v>
      </c>
      <c r="H134" s="9">
        <v>130443</v>
      </c>
      <c r="I134" s="9">
        <v>596.01</v>
      </c>
      <c r="J134" s="9">
        <v>0</v>
      </c>
      <c r="K134" s="9">
        <v>0</v>
      </c>
    </row>
    <row r="135" spans="1:11" ht="12.75" customHeight="1">
      <c r="A135" s="81"/>
      <c r="B135" s="102"/>
      <c r="C135" s="115">
        <v>4260</v>
      </c>
      <c r="D135" s="10" t="s">
        <v>107</v>
      </c>
      <c r="E135" s="9">
        <v>655344</v>
      </c>
      <c r="F135" s="9">
        <v>326999.81</v>
      </c>
      <c r="G135" s="63">
        <f t="shared" si="10"/>
        <v>0.4989742944163676</v>
      </c>
      <c r="H135" s="9">
        <v>655344</v>
      </c>
      <c r="I135" s="9">
        <v>326999.81</v>
      </c>
      <c r="J135" s="43">
        <v>0</v>
      </c>
      <c r="K135" s="43">
        <v>0</v>
      </c>
    </row>
    <row r="136" spans="1:11" ht="12.75" customHeight="1">
      <c r="A136" s="81"/>
      <c r="B136" s="102"/>
      <c r="C136" s="115">
        <v>4270</v>
      </c>
      <c r="D136" s="10" t="s">
        <v>88</v>
      </c>
      <c r="E136" s="9">
        <v>44000</v>
      </c>
      <c r="F136" s="9">
        <v>3420.73</v>
      </c>
      <c r="G136" s="63">
        <f t="shared" si="10"/>
        <v>0.07774386363636364</v>
      </c>
      <c r="H136" s="9">
        <v>44000</v>
      </c>
      <c r="I136" s="9">
        <v>3420.73</v>
      </c>
      <c r="J136" s="43">
        <v>0</v>
      </c>
      <c r="K136" s="43">
        <v>0</v>
      </c>
    </row>
    <row r="137" spans="1:11" ht="12.75" customHeight="1">
      <c r="A137" s="81"/>
      <c r="B137" s="102"/>
      <c r="C137" s="115">
        <v>4280</v>
      </c>
      <c r="D137" s="10" t="s">
        <v>108</v>
      </c>
      <c r="E137" s="9">
        <v>14597</v>
      </c>
      <c r="F137" s="9">
        <v>3915</v>
      </c>
      <c r="G137" s="63">
        <f t="shared" si="10"/>
        <v>0.26820579571144754</v>
      </c>
      <c r="H137" s="9">
        <v>14597</v>
      </c>
      <c r="I137" s="9">
        <v>3915</v>
      </c>
      <c r="J137" s="43">
        <v>0</v>
      </c>
      <c r="K137" s="43">
        <v>0</v>
      </c>
    </row>
    <row r="138" spans="1:11" ht="12.75" customHeight="1">
      <c r="A138" s="81"/>
      <c r="B138" s="102"/>
      <c r="C138" s="115">
        <v>4300</v>
      </c>
      <c r="D138" s="10" t="s">
        <v>83</v>
      </c>
      <c r="E138" s="9">
        <v>128440</v>
      </c>
      <c r="F138" s="9">
        <v>68497.72</v>
      </c>
      <c r="G138" s="63">
        <f t="shared" si="10"/>
        <v>0.5333052008720025</v>
      </c>
      <c r="H138" s="9">
        <v>128440</v>
      </c>
      <c r="I138" s="9">
        <v>68497.72</v>
      </c>
      <c r="J138" s="43">
        <v>0</v>
      </c>
      <c r="K138" s="43">
        <v>0</v>
      </c>
    </row>
    <row r="139" spans="1:11" ht="12.75" customHeight="1">
      <c r="A139" s="81"/>
      <c r="B139" s="102"/>
      <c r="C139" s="115">
        <v>4350</v>
      </c>
      <c r="D139" s="10" t="s">
        <v>109</v>
      </c>
      <c r="E139" s="9">
        <v>4991</v>
      </c>
      <c r="F139" s="9">
        <v>1943.31</v>
      </c>
      <c r="G139" s="63">
        <f t="shared" si="10"/>
        <v>0.38936285313564417</v>
      </c>
      <c r="H139" s="9">
        <v>4991</v>
      </c>
      <c r="I139" s="9">
        <v>1943.31</v>
      </c>
      <c r="J139" s="43">
        <v>0</v>
      </c>
      <c r="K139" s="43">
        <v>0</v>
      </c>
    </row>
    <row r="140" spans="1:11" ht="38.25" customHeight="1">
      <c r="A140" s="81"/>
      <c r="B140" s="102"/>
      <c r="C140" s="115">
        <v>4360</v>
      </c>
      <c r="D140" s="8" t="s">
        <v>103</v>
      </c>
      <c r="E140" s="9">
        <v>9488</v>
      </c>
      <c r="F140" s="9">
        <v>2514.99</v>
      </c>
      <c r="G140" s="63">
        <f t="shared" si="10"/>
        <v>0.26507061551433386</v>
      </c>
      <c r="H140" s="9">
        <v>9488</v>
      </c>
      <c r="I140" s="9">
        <v>2514.99</v>
      </c>
      <c r="J140" s="43">
        <v>0</v>
      </c>
      <c r="K140" s="43">
        <v>0</v>
      </c>
    </row>
    <row r="141" spans="1:11" s="73" customFormat="1" ht="37.5" customHeight="1">
      <c r="A141" s="81"/>
      <c r="B141" s="102"/>
      <c r="C141" s="115">
        <v>4370</v>
      </c>
      <c r="D141" s="8" t="s">
        <v>110</v>
      </c>
      <c r="E141" s="9">
        <v>13987</v>
      </c>
      <c r="F141" s="9">
        <v>4264.23</v>
      </c>
      <c r="G141" s="63">
        <f t="shared" si="10"/>
        <v>0.30487095159791233</v>
      </c>
      <c r="H141" s="9">
        <v>13987</v>
      </c>
      <c r="I141" s="9">
        <v>4264.23</v>
      </c>
      <c r="J141" s="43">
        <v>0</v>
      </c>
      <c r="K141" s="43">
        <v>0</v>
      </c>
    </row>
    <row r="142" spans="1:11" ht="12.75" customHeight="1">
      <c r="A142" s="81"/>
      <c r="B142" s="102"/>
      <c r="C142" s="115">
        <v>4410</v>
      </c>
      <c r="D142" s="42" t="s">
        <v>104</v>
      </c>
      <c r="E142" s="43">
        <v>6267</v>
      </c>
      <c r="F142" s="43">
        <v>2407.75</v>
      </c>
      <c r="G142" s="63">
        <f t="shared" si="10"/>
        <v>0.38419498962821125</v>
      </c>
      <c r="H142" s="43">
        <v>6267</v>
      </c>
      <c r="I142" s="43">
        <v>2407.75</v>
      </c>
      <c r="J142" s="43">
        <v>0</v>
      </c>
      <c r="K142" s="43">
        <v>0</v>
      </c>
    </row>
    <row r="143" spans="1:11" ht="13.5" customHeight="1">
      <c r="A143" s="81"/>
      <c r="B143" s="102"/>
      <c r="C143" s="115">
        <v>4430</v>
      </c>
      <c r="D143" s="8" t="s">
        <v>87</v>
      </c>
      <c r="E143" s="9">
        <v>24765</v>
      </c>
      <c r="F143" s="9">
        <v>11537</v>
      </c>
      <c r="G143" s="63">
        <f t="shared" si="10"/>
        <v>0.4658590753078942</v>
      </c>
      <c r="H143" s="9">
        <v>24765</v>
      </c>
      <c r="I143" s="9">
        <v>11537</v>
      </c>
      <c r="J143" s="43">
        <v>0</v>
      </c>
      <c r="K143" s="43">
        <v>0</v>
      </c>
    </row>
    <row r="144" spans="1:11" ht="25.5" customHeight="1">
      <c r="A144" s="81"/>
      <c r="B144" s="102"/>
      <c r="C144" s="115">
        <v>4440</v>
      </c>
      <c r="D144" s="8" t="s">
        <v>101</v>
      </c>
      <c r="E144" s="9">
        <v>578422</v>
      </c>
      <c r="F144" s="9">
        <v>433818</v>
      </c>
      <c r="G144" s="63">
        <f t="shared" si="10"/>
        <v>0.7500025932623586</v>
      </c>
      <c r="H144" s="9">
        <v>578422</v>
      </c>
      <c r="I144" s="9">
        <v>433818</v>
      </c>
      <c r="J144" s="43">
        <v>0</v>
      </c>
      <c r="K144" s="43">
        <v>0</v>
      </c>
    </row>
    <row r="145" spans="1:11" ht="25.5" customHeight="1">
      <c r="A145" s="81"/>
      <c r="B145" s="102"/>
      <c r="C145" s="115">
        <v>4700</v>
      </c>
      <c r="D145" s="8" t="s">
        <v>113</v>
      </c>
      <c r="E145" s="9">
        <v>6958</v>
      </c>
      <c r="F145" s="9">
        <v>2230</v>
      </c>
      <c r="G145" s="63">
        <f t="shared" si="10"/>
        <v>0.320494394941075</v>
      </c>
      <c r="H145" s="9">
        <v>6958</v>
      </c>
      <c r="I145" s="9">
        <v>2230</v>
      </c>
      <c r="J145" s="43">
        <v>0</v>
      </c>
      <c r="K145" s="43">
        <v>0</v>
      </c>
    </row>
    <row r="146" spans="1:11" ht="24.75" customHeight="1">
      <c r="A146" s="81"/>
      <c r="B146" s="102"/>
      <c r="C146" s="115">
        <v>6050</v>
      </c>
      <c r="D146" s="8" t="s">
        <v>89</v>
      </c>
      <c r="E146" s="9">
        <v>2220896</v>
      </c>
      <c r="F146" s="9">
        <v>829205.64</v>
      </c>
      <c r="G146" s="63">
        <f t="shared" si="10"/>
        <v>0.37336536244830915</v>
      </c>
      <c r="H146" s="9">
        <v>0</v>
      </c>
      <c r="I146" s="9">
        <v>0</v>
      </c>
      <c r="J146" s="43">
        <v>2220896</v>
      </c>
      <c r="K146" s="43">
        <v>829205.64</v>
      </c>
    </row>
    <row r="147" spans="1:11" ht="24.75" customHeight="1">
      <c r="A147" s="81"/>
      <c r="B147" s="101"/>
      <c r="C147" s="115">
        <v>6060</v>
      </c>
      <c r="D147" s="8" t="s">
        <v>90</v>
      </c>
      <c r="E147" s="9">
        <v>11000</v>
      </c>
      <c r="F147" s="9">
        <v>0</v>
      </c>
      <c r="G147" s="63">
        <f t="shared" si="10"/>
        <v>0</v>
      </c>
      <c r="H147" s="9">
        <v>0</v>
      </c>
      <c r="I147" s="9">
        <v>0</v>
      </c>
      <c r="J147" s="43">
        <v>11000</v>
      </c>
      <c r="K147" s="43">
        <v>0</v>
      </c>
    </row>
    <row r="148" spans="1:11" s="4" customFormat="1" ht="24.75" customHeight="1">
      <c r="A148" s="81"/>
      <c r="B148" s="130">
        <v>80103</v>
      </c>
      <c r="C148" s="46"/>
      <c r="D148" s="37" t="s">
        <v>57</v>
      </c>
      <c r="E148" s="38">
        <f>SUM(E149:E152)</f>
        <v>621518</v>
      </c>
      <c r="F148" s="38">
        <f aca="true" t="shared" si="11" ref="F148:K148">SUM(F149:F152)</f>
        <v>428853.87</v>
      </c>
      <c r="G148" s="63">
        <f>F148/E148</f>
        <v>0.6900103778168934</v>
      </c>
      <c r="H148" s="38">
        <f t="shared" si="11"/>
        <v>621518</v>
      </c>
      <c r="I148" s="38">
        <f t="shared" si="11"/>
        <v>428853.87</v>
      </c>
      <c r="J148" s="38">
        <f t="shared" si="11"/>
        <v>0</v>
      </c>
      <c r="K148" s="38">
        <f t="shared" si="11"/>
        <v>0</v>
      </c>
    </row>
    <row r="149" spans="1:11" s="4" customFormat="1" ht="12.75" customHeight="1">
      <c r="A149" s="81"/>
      <c r="B149" s="130"/>
      <c r="C149" s="10">
        <v>4010</v>
      </c>
      <c r="D149" s="10" t="s">
        <v>96</v>
      </c>
      <c r="E149" s="9">
        <v>464260</v>
      </c>
      <c r="F149" s="9">
        <v>325524.57</v>
      </c>
      <c r="G149" s="63">
        <f>F149/E149</f>
        <v>0.7011686770344204</v>
      </c>
      <c r="H149" s="9">
        <f aca="true" t="shared" si="12" ref="H149:I152">E149</f>
        <v>464260</v>
      </c>
      <c r="I149" s="9">
        <f t="shared" si="12"/>
        <v>325524.57</v>
      </c>
      <c r="J149" s="9">
        <v>0</v>
      </c>
      <c r="K149" s="9">
        <v>0</v>
      </c>
    </row>
    <row r="150" spans="1:11" s="4" customFormat="1" ht="12.75" customHeight="1">
      <c r="A150" s="81"/>
      <c r="B150" s="130"/>
      <c r="C150" s="10">
        <v>4040</v>
      </c>
      <c r="D150" s="10" t="s">
        <v>97</v>
      </c>
      <c r="E150" s="9">
        <v>57992</v>
      </c>
      <c r="F150" s="9">
        <v>37505.66</v>
      </c>
      <c r="G150" s="63">
        <f aca="true" t="shared" si="13" ref="G150:G212">F150/E150</f>
        <v>0.6467385156573321</v>
      </c>
      <c r="H150" s="9">
        <f t="shared" si="12"/>
        <v>57992</v>
      </c>
      <c r="I150" s="9">
        <f t="shared" si="12"/>
        <v>37505.66</v>
      </c>
      <c r="J150" s="9">
        <v>0</v>
      </c>
      <c r="K150" s="9">
        <v>0</v>
      </c>
    </row>
    <row r="151" spans="1:11" s="4" customFormat="1" ht="12.75" customHeight="1">
      <c r="A151" s="81"/>
      <c r="B151" s="130"/>
      <c r="C151" s="10">
        <v>4110</v>
      </c>
      <c r="D151" s="10" t="s">
        <v>98</v>
      </c>
      <c r="E151" s="9">
        <v>86471</v>
      </c>
      <c r="F151" s="9">
        <v>57938.7</v>
      </c>
      <c r="G151" s="63">
        <f t="shared" si="13"/>
        <v>0.6700361971065444</v>
      </c>
      <c r="H151" s="9">
        <f t="shared" si="12"/>
        <v>86471</v>
      </c>
      <c r="I151" s="9">
        <f t="shared" si="12"/>
        <v>57938.7</v>
      </c>
      <c r="J151" s="9">
        <v>0</v>
      </c>
      <c r="K151" s="9">
        <v>0</v>
      </c>
    </row>
    <row r="152" spans="1:11" s="4" customFormat="1" ht="12.75" customHeight="1">
      <c r="A152" s="81"/>
      <c r="B152" s="130"/>
      <c r="C152" s="10">
        <v>4120</v>
      </c>
      <c r="D152" s="10" t="s">
        <v>99</v>
      </c>
      <c r="E152" s="9">
        <v>12795</v>
      </c>
      <c r="F152" s="9">
        <v>7884.94</v>
      </c>
      <c r="G152" s="63">
        <f t="shared" si="13"/>
        <v>0.6162516608050019</v>
      </c>
      <c r="H152" s="9">
        <f t="shared" si="12"/>
        <v>12795</v>
      </c>
      <c r="I152" s="9">
        <f t="shared" si="12"/>
        <v>7884.94</v>
      </c>
      <c r="J152" s="9">
        <v>0</v>
      </c>
      <c r="K152" s="9">
        <v>0</v>
      </c>
    </row>
    <row r="153" spans="1:11" ht="14.25" customHeight="1">
      <c r="A153" s="81"/>
      <c r="B153" s="110">
        <v>80104</v>
      </c>
      <c r="C153" s="88"/>
      <c r="D153" s="26" t="s">
        <v>15</v>
      </c>
      <c r="E153" s="38">
        <f>SUM(E154:E174)</f>
        <v>8010827</v>
      </c>
      <c r="F153" s="38">
        <f aca="true" t="shared" si="14" ref="F153:K153">SUM(F154:F174)</f>
        <v>4524943.460000001</v>
      </c>
      <c r="G153" s="65">
        <f t="shared" si="13"/>
        <v>0.5648534739297205</v>
      </c>
      <c r="H153" s="38">
        <f t="shared" si="14"/>
        <v>6895827</v>
      </c>
      <c r="I153" s="38">
        <f t="shared" si="14"/>
        <v>3527854.880000001</v>
      </c>
      <c r="J153" s="38">
        <f t="shared" si="14"/>
        <v>1115000</v>
      </c>
      <c r="K153" s="38">
        <f t="shared" si="14"/>
        <v>997088.58</v>
      </c>
    </row>
    <row r="154" spans="1:11" ht="26.25" customHeight="1">
      <c r="A154" s="81"/>
      <c r="B154" s="102"/>
      <c r="C154" s="90">
        <v>2540</v>
      </c>
      <c r="D154" s="8" t="s">
        <v>116</v>
      </c>
      <c r="E154" s="9">
        <v>726008</v>
      </c>
      <c r="F154" s="9">
        <v>383071</v>
      </c>
      <c r="G154" s="63">
        <f t="shared" si="13"/>
        <v>0.5276401912926579</v>
      </c>
      <c r="H154" s="9">
        <f>E154</f>
        <v>726008</v>
      </c>
      <c r="I154" s="9">
        <f>F154</f>
        <v>383071</v>
      </c>
      <c r="J154" s="9">
        <v>0</v>
      </c>
      <c r="K154" s="9">
        <v>0</v>
      </c>
    </row>
    <row r="155" spans="1:11" ht="26.25" customHeight="1">
      <c r="A155" s="81"/>
      <c r="B155" s="102"/>
      <c r="C155" s="90">
        <v>3020</v>
      </c>
      <c r="D155" s="8" t="s">
        <v>106</v>
      </c>
      <c r="E155" s="9">
        <v>8736</v>
      </c>
      <c r="F155" s="9">
        <v>5672</v>
      </c>
      <c r="G155" s="63">
        <f t="shared" si="13"/>
        <v>0.6492673992673993</v>
      </c>
      <c r="H155" s="9">
        <f aca="true" t="shared" si="15" ref="H155:H173">E155</f>
        <v>8736</v>
      </c>
      <c r="I155" s="9">
        <f aca="true" t="shared" si="16" ref="I155:I173">F155</f>
        <v>5672</v>
      </c>
      <c r="J155" s="9">
        <v>0</v>
      </c>
      <c r="K155" s="9">
        <v>0</v>
      </c>
    </row>
    <row r="156" spans="1:11" ht="14.25" customHeight="1">
      <c r="A156" s="59"/>
      <c r="B156" s="103"/>
      <c r="C156" s="90">
        <v>4010</v>
      </c>
      <c r="D156" s="10" t="s">
        <v>96</v>
      </c>
      <c r="E156" s="9">
        <v>4124139</v>
      </c>
      <c r="F156" s="9">
        <v>1966310.83</v>
      </c>
      <c r="G156" s="63">
        <f t="shared" si="13"/>
        <v>0.47678093051664844</v>
      </c>
      <c r="H156" s="9">
        <f t="shared" si="15"/>
        <v>4124139</v>
      </c>
      <c r="I156" s="9">
        <f t="shared" si="16"/>
        <v>1966310.83</v>
      </c>
      <c r="J156" s="9">
        <v>0</v>
      </c>
      <c r="K156" s="9">
        <v>0</v>
      </c>
    </row>
    <row r="157" spans="1:11" ht="14.25" customHeight="1">
      <c r="A157" s="81"/>
      <c r="B157" s="102"/>
      <c r="C157" s="115">
        <v>4040</v>
      </c>
      <c r="D157" s="35" t="s">
        <v>97</v>
      </c>
      <c r="E157" s="43">
        <v>325396</v>
      </c>
      <c r="F157" s="43">
        <v>313547.78</v>
      </c>
      <c r="G157" s="66">
        <f t="shared" si="13"/>
        <v>0.9635883047117973</v>
      </c>
      <c r="H157" s="43">
        <f t="shared" si="15"/>
        <v>325396</v>
      </c>
      <c r="I157" s="43">
        <f t="shared" si="16"/>
        <v>313547.78</v>
      </c>
      <c r="J157" s="43">
        <v>0</v>
      </c>
      <c r="K157" s="43">
        <v>0</v>
      </c>
    </row>
    <row r="158" spans="1:11" ht="14.25" customHeight="1">
      <c r="A158" s="81"/>
      <c r="B158" s="102"/>
      <c r="C158" s="90">
        <v>4110</v>
      </c>
      <c r="D158" s="10" t="s">
        <v>98</v>
      </c>
      <c r="E158" s="9">
        <v>728658</v>
      </c>
      <c r="F158" s="9">
        <v>372107.41</v>
      </c>
      <c r="G158" s="63">
        <f t="shared" si="13"/>
        <v>0.5106749805807388</v>
      </c>
      <c r="H158" s="9">
        <f t="shared" si="15"/>
        <v>728658</v>
      </c>
      <c r="I158" s="9">
        <f t="shared" si="16"/>
        <v>372107.41</v>
      </c>
      <c r="J158" s="9">
        <v>0</v>
      </c>
      <c r="K158" s="9">
        <v>0</v>
      </c>
    </row>
    <row r="159" spans="1:11" ht="14.25" customHeight="1">
      <c r="A159" s="81"/>
      <c r="B159" s="102"/>
      <c r="C159" s="90">
        <v>4120</v>
      </c>
      <c r="D159" s="10" t="s">
        <v>99</v>
      </c>
      <c r="E159" s="9">
        <v>106706</v>
      </c>
      <c r="F159" s="9">
        <v>47648.96</v>
      </c>
      <c r="G159" s="63">
        <f t="shared" si="13"/>
        <v>0.4465443367758139</v>
      </c>
      <c r="H159" s="9">
        <f t="shared" si="15"/>
        <v>106706</v>
      </c>
      <c r="I159" s="9">
        <f t="shared" si="16"/>
        <v>47648.96</v>
      </c>
      <c r="J159" s="9">
        <v>0</v>
      </c>
      <c r="K159" s="9">
        <v>0</v>
      </c>
    </row>
    <row r="160" spans="1:11" ht="14.25" customHeight="1">
      <c r="A160" s="81"/>
      <c r="B160" s="102"/>
      <c r="C160" s="90">
        <v>4170</v>
      </c>
      <c r="D160" s="10" t="s">
        <v>95</v>
      </c>
      <c r="E160" s="9">
        <v>8892</v>
      </c>
      <c r="F160" s="9">
        <v>4497.57</v>
      </c>
      <c r="G160" s="63">
        <f t="shared" si="13"/>
        <v>0.5057995951417004</v>
      </c>
      <c r="H160" s="9">
        <f t="shared" si="15"/>
        <v>8892</v>
      </c>
      <c r="I160" s="9">
        <f t="shared" si="16"/>
        <v>4497.57</v>
      </c>
      <c r="J160" s="9">
        <v>0</v>
      </c>
      <c r="K160" s="9">
        <v>0</v>
      </c>
    </row>
    <row r="161" spans="1:11" ht="14.25" customHeight="1">
      <c r="A161" s="81"/>
      <c r="B161" s="102"/>
      <c r="C161" s="90">
        <v>4210</v>
      </c>
      <c r="D161" s="10" t="s">
        <v>100</v>
      </c>
      <c r="E161" s="9">
        <v>150988</v>
      </c>
      <c r="F161" s="9">
        <v>53500.73</v>
      </c>
      <c r="G161" s="63">
        <f t="shared" si="13"/>
        <v>0.3543376294804885</v>
      </c>
      <c r="H161" s="9">
        <f t="shared" si="15"/>
        <v>150988</v>
      </c>
      <c r="I161" s="9">
        <f t="shared" si="16"/>
        <v>53500.73</v>
      </c>
      <c r="J161" s="9">
        <v>0</v>
      </c>
      <c r="K161" s="9">
        <v>0</v>
      </c>
    </row>
    <row r="162" spans="1:11" ht="25.5" customHeight="1">
      <c r="A162" s="81"/>
      <c r="B162" s="102"/>
      <c r="C162" s="90">
        <v>4240</v>
      </c>
      <c r="D162" s="8" t="s">
        <v>117</v>
      </c>
      <c r="E162" s="9">
        <v>23038</v>
      </c>
      <c r="F162" s="9">
        <v>11510.22</v>
      </c>
      <c r="G162" s="63">
        <f t="shared" si="13"/>
        <v>0.4996188905286917</v>
      </c>
      <c r="H162" s="9">
        <f t="shared" si="15"/>
        <v>23038</v>
      </c>
      <c r="I162" s="9">
        <f t="shared" si="16"/>
        <v>11510.22</v>
      </c>
      <c r="J162" s="9">
        <v>0</v>
      </c>
      <c r="K162" s="9">
        <v>0</v>
      </c>
    </row>
    <row r="163" spans="1:11" ht="14.25" customHeight="1">
      <c r="A163" s="81"/>
      <c r="B163" s="102"/>
      <c r="C163" s="90">
        <v>4260</v>
      </c>
      <c r="D163" s="10" t="s">
        <v>107</v>
      </c>
      <c r="E163" s="9">
        <v>243760</v>
      </c>
      <c r="F163" s="9">
        <v>121371.88</v>
      </c>
      <c r="G163" s="63">
        <f t="shared" si="13"/>
        <v>0.4979154906465376</v>
      </c>
      <c r="H163" s="9">
        <f t="shared" si="15"/>
        <v>243760</v>
      </c>
      <c r="I163" s="9">
        <f t="shared" si="16"/>
        <v>121371.88</v>
      </c>
      <c r="J163" s="9">
        <v>0</v>
      </c>
      <c r="K163" s="9">
        <v>0</v>
      </c>
    </row>
    <row r="164" spans="1:11" ht="14.25" customHeight="1">
      <c r="A164" s="81"/>
      <c r="B164" s="102"/>
      <c r="C164" s="90">
        <v>4270</v>
      </c>
      <c r="D164" s="10" t="s">
        <v>88</v>
      </c>
      <c r="E164" s="9">
        <v>16500</v>
      </c>
      <c r="F164" s="9">
        <v>1963.08</v>
      </c>
      <c r="G164" s="63">
        <f>F164/E164</f>
        <v>0.11897454545454544</v>
      </c>
      <c r="H164" s="9">
        <f t="shared" si="15"/>
        <v>16500</v>
      </c>
      <c r="I164" s="9">
        <f t="shared" si="16"/>
        <v>1963.08</v>
      </c>
      <c r="J164" s="9">
        <v>0</v>
      </c>
      <c r="K164" s="9">
        <v>0</v>
      </c>
    </row>
    <row r="165" spans="1:11" ht="14.25" customHeight="1">
      <c r="A165" s="81"/>
      <c r="B165" s="102"/>
      <c r="C165" s="90">
        <v>4280</v>
      </c>
      <c r="D165" s="10" t="s">
        <v>108</v>
      </c>
      <c r="E165" s="9">
        <v>7218</v>
      </c>
      <c r="F165" s="9">
        <v>3220</v>
      </c>
      <c r="G165" s="63">
        <f t="shared" si="13"/>
        <v>0.4461069548351344</v>
      </c>
      <c r="H165" s="9">
        <f t="shared" si="15"/>
        <v>7218</v>
      </c>
      <c r="I165" s="9">
        <f t="shared" si="16"/>
        <v>3220</v>
      </c>
      <c r="J165" s="9">
        <v>0</v>
      </c>
      <c r="K165" s="9">
        <v>0</v>
      </c>
    </row>
    <row r="166" spans="1:11" ht="14.25" customHeight="1">
      <c r="A166" s="81"/>
      <c r="B166" s="102"/>
      <c r="C166" s="90">
        <v>4300</v>
      </c>
      <c r="D166" s="10" t="s">
        <v>83</v>
      </c>
      <c r="E166" s="9">
        <v>137136</v>
      </c>
      <c r="F166" s="9">
        <v>43273.1</v>
      </c>
      <c r="G166" s="63">
        <f t="shared" si="13"/>
        <v>0.315548798273247</v>
      </c>
      <c r="H166" s="9">
        <f t="shared" si="15"/>
        <v>137136</v>
      </c>
      <c r="I166" s="9">
        <f t="shared" si="16"/>
        <v>43273.1</v>
      </c>
      <c r="J166" s="9">
        <v>0</v>
      </c>
      <c r="K166" s="9">
        <v>0</v>
      </c>
    </row>
    <row r="167" spans="1:11" ht="14.25" customHeight="1">
      <c r="A167" s="81"/>
      <c r="B167" s="102"/>
      <c r="C167" s="90">
        <v>4350</v>
      </c>
      <c r="D167" s="10" t="s">
        <v>109</v>
      </c>
      <c r="E167" s="9">
        <v>3463</v>
      </c>
      <c r="F167" s="9">
        <v>1392.1</v>
      </c>
      <c r="G167" s="63">
        <f t="shared" si="13"/>
        <v>0.4019924920589084</v>
      </c>
      <c r="H167" s="9">
        <f t="shared" si="15"/>
        <v>3463</v>
      </c>
      <c r="I167" s="9">
        <f t="shared" si="16"/>
        <v>1392.1</v>
      </c>
      <c r="J167" s="9">
        <v>0</v>
      </c>
      <c r="K167" s="9">
        <v>0</v>
      </c>
    </row>
    <row r="168" spans="1:11" s="73" customFormat="1" ht="39" customHeight="1">
      <c r="A168" s="81"/>
      <c r="B168" s="102"/>
      <c r="C168" s="90">
        <v>4360</v>
      </c>
      <c r="D168" s="8" t="s">
        <v>103</v>
      </c>
      <c r="E168" s="9">
        <v>8325</v>
      </c>
      <c r="F168" s="9">
        <v>3566.84</v>
      </c>
      <c r="G168" s="63">
        <f t="shared" si="13"/>
        <v>0.42844924924924926</v>
      </c>
      <c r="H168" s="9">
        <f t="shared" si="15"/>
        <v>8325</v>
      </c>
      <c r="I168" s="9">
        <f t="shared" si="16"/>
        <v>3566.84</v>
      </c>
      <c r="J168" s="9">
        <v>0</v>
      </c>
      <c r="K168" s="9">
        <v>0</v>
      </c>
    </row>
    <row r="169" spans="1:11" ht="37.5" customHeight="1">
      <c r="A169" s="81"/>
      <c r="B169" s="102"/>
      <c r="C169" s="115">
        <v>4370</v>
      </c>
      <c r="D169" s="42" t="s">
        <v>110</v>
      </c>
      <c r="E169" s="43">
        <v>10815</v>
      </c>
      <c r="F169" s="43">
        <v>3295.16</v>
      </c>
      <c r="G169" s="63">
        <f t="shared" si="13"/>
        <v>0.30468423485899215</v>
      </c>
      <c r="H169" s="9">
        <f t="shared" si="15"/>
        <v>10815</v>
      </c>
      <c r="I169" s="9">
        <f t="shared" si="16"/>
        <v>3295.16</v>
      </c>
      <c r="J169" s="9">
        <v>0</v>
      </c>
      <c r="K169" s="9">
        <v>0</v>
      </c>
    </row>
    <row r="170" spans="1:11" ht="14.25" customHeight="1">
      <c r="A170" s="81"/>
      <c r="B170" s="102"/>
      <c r="C170" s="90">
        <v>4410</v>
      </c>
      <c r="D170" s="8" t="s">
        <v>104</v>
      </c>
      <c r="E170" s="9">
        <v>7513</v>
      </c>
      <c r="F170" s="9">
        <v>3957.22</v>
      </c>
      <c r="G170" s="63">
        <f t="shared" si="13"/>
        <v>0.5267163583122587</v>
      </c>
      <c r="H170" s="9">
        <f t="shared" si="15"/>
        <v>7513</v>
      </c>
      <c r="I170" s="9">
        <f t="shared" si="16"/>
        <v>3957.22</v>
      </c>
      <c r="J170" s="9">
        <v>0</v>
      </c>
      <c r="K170" s="9">
        <v>0</v>
      </c>
    </row>
    <row r="171" spans="1:11" ht="14.25" customHeight="1">
      <c r="A171" s="81"/>
      <c r="B171" s="102"/>
      <c r="C171" s="90">
        <v>4430</v>
      </c>
      <c r="D171" s="8" t="s">
        <v>87</v>
      </c>
      <c r="E171" s="9">
        <v>8254</v>
      </c>
      <c r="F171" s="9">
        <v>2732</v>
      </c>
      <c r="G171" s="63">
        <f t="shared" si="13"/>
        <v>0.33099103464986673</v>
      </c>
      <c r="H171" s="9">
        <f t="shared" si="15"/>
        <v>8254</v>
      </c>
      <c r="I171" s="9">
        <f t="shared" si="16"/>
        <v>2732</v>
      </c>
      <c r="J171" s="9">
        <v>0</v>
      </c>
      <c r="K171" s="9">
        <v>0</v>
      </c>
    </row>
    <row r="172" spans="1:11" ht="24.75" customHeight="1">
      <c r="A172" s="81"/>
      <c r="B172" s="102"/>
      <c r="C172" s="90">
        <v>4440</v>
      </c>
      <c r="D172" s="8" t="s">
        <v>101</v>
      </c>
      <c r="E172" s="9">
        <v>245058</v>
      </c>
      <c r="F172" s="9">
        <v>183795</v>
      </c>
      <c r="G172" s="63">
        <f t="shared" si="13"/>
        <v>0.7500061209999266</v>
      </c>
      <c r="H172" s="9">
        <f t="shared" si="15"/>
        <v>245058</v>
      </c>
      <c r="I172" s="9">
        <f t="shared" si="16"/>
        <v>183795</v>
      </c>
      <c r="J172" s="9">
        <v>0</v>
      </c>
      <c r="K172" s="9">
        <v>0</v>
      </c>
    </row>
    <row r="173" spans="1:11" ht="26.25" customHeight="1">
      <c r="A173" s="81"/>
      <c r="B173" s="102"/>
      <c r="C173" s="90">
        <v>4700</v>
      </c>
      <c r="D173" s="8" t="s">
        <v>113</v>
      </c>
      <c r="E173" s="9">
        <v>5224</v>
      </c>
      <c r="F173" s="9">
        <v>1422</v>
      </c>
      <c r="G173" s="63">
        <f t="shared" si="13"/>
        <v>0.2722052067381317</v>
      </c>
      <c r="H173" s="9">
        <f t="shared" si="15"/>
        <v>5224</v>
      </c>
      <c r="I173" s="9">
        <f t="shared" si="16"/>
        <v>1422</v>
      </c>
      <c r="J173" s="9">
        <v>0</v>
      </c>
      <c r="K173" s="9">
        <v>0</v>
      </c>
    </row>
    <row r="174" spans="1:11" ht="27" customHeight="1">
      <c r="A174" s="81"/>
      <c r="B174" s="102"/>
      <c r="C174" s="90">
        <v>6050</v>
      </c>
      <c r="D174" s="8" t="s">
        <v>89</v>
      </c>
      <c r="E174" s="9">
        <v>1115000</v>
      </c>
      <c r="F174" s="9">
        <v>997088.58</v>
      </c>
      <c r="G174" s="63">
        <f t="shared" si="13"/>
        <v>0.8942498475336322</v>
      </c>
      <c r="H174" s="9">
        <v>0</v>
      </c>
      <c r="I174" s="9">
        <v>0</v>
      </c>
      <c r="J174" s="9">
        <f>E174</f>
        <v>1115000</v>
      </c>
      <c r="K174" s="9">
        <f>F174</f>
        <v>997088.58</v>
      </c>
    </row>
    <row r="175" spans="1:11" ht="12.75">
      <c r="A175" s="111"/>
      <c r="B175" s="50">
        <v>80110</v>
      </c>
      <c r="C175" s="88"/>
      <c r="D175" s="26" t="s">
        <v>35</v>
      </c>
      <c r="E175" s="38">
        <f>SUM(E176:E196)</f>
        <v>8414061.73</v>
      </c>
      <c r="F175" s="38">
        <f>SUM(F176:F196)</f>
        <v>4270875.949999999</v>
      </c>
      <c r="G175" s="65">
        <f t="shared" si="13"/>
        <v>0.5075879030899384</v>
      </c>
      <c r="H175" s="38">
        <f>SUM(H176:H196)</f>
        <v>8414061.73</v>
      </c>
      <c r="I175" s="38">
        <f>SUM(I176:I196)</f>
        <v>4270875.949999999</v>
      </c>
      <c r="J175" s="38">
        <f>SUM(J176:J196)</f>
        <v>0</v>
      </c>
      <c r="K175" s="38">
        <f>SUM(K176:K196)</f>
        <v>0</v>
      </c>
    </row>
    <row r="176" spans="1:11" ht="25.5" customHeight="1">
      <c r="A176" s="111"/>
      <c r="B176" s="79"/>
      <c r="C176" s="90">
        <v>2540</v>
      </c>
      <c r="D176" s="8" t="s">
        <v>116</v>
      </c>
      <c r="E176" s="9">
        <v>1163913</v>
      </c>
      <c r="F176" s="9">
        <v>546463</v>
      </c>
      <c r="G176" s="63">
        <f t="shared" si="13"/>
        <v>0.469505023141764</v>
      </c>
      <c r="H176" s="9">
        <f aca="true" t="shared" si="17" ref="H176:H196">E176</f>
        <v>1163913</v>
      </c>
      <c r="I176" s="9">
        <f aca="true" t="shared" si="18" ref="I176:I196">F176</f>
        <v>546463</v>
      </c>
      <c r="J176" s="9">
        <v>0</v>
      </c>
      <c r="K176" s="9">
        <v>0</v>
      </c>
    </row>
    <row r="177" spans="1:11" ht="25.5">
      <c r="A177" s="111"/>
      <c r="B177" s="79"/>
      <c r="C177" s="90">
        <v>3020</v>
      </c>
      <c r="D177" s="8" t="s">
        <v>106</v>
      </c>
      <c r="E177" s="9">
        <v>12872</v>
      </c>
      <c r="F177" s="9">
        <v>0</v>
      </c>
      <c r="G177" s="63">
        <f t="shared" si="13"/>
        <v>0</v>
      </c>
      <c r="H177" s="9">
        <f t="shared" si="17"/>
        <v>12872</v>
      </c>
      <c r="I177" s="9">
        <f t="shared" si="18"/>
        <v>0</v>
      </c>
      <c r="J177" s="9">
        <v>0</v>
      </c>
      <c r="K177" s="9">
        <v>0</v>
      </c>
    </row>
    <row r="178" spans="1:11" ht="12.75">
      <c r="A178" s="111"/>
      <c r="B178" s="79"/>
      <c r="C178" s="90">
        <v>4010</v>
      </c>
      <c r="D178" s="10" t="s">
        <v>96</v>
      </c>
      <c r="E178" s="9">
        <v>4962176</v>
      </c>
      <c r="F178" s="9">
        <v>2376334.72</v>
      </c>
      <c r="G178" s="63">
        <f t="shared" si="13"/>
        <v>0.47888964841230947</v>
      </c>
      <c r="H178" s="9">
        <f t="shared" si="17"/>
        <v>4962176</v>
      </c>
      <c r="I178" s="9">
        <f t="shared" si="18"/>
        <v>2376334.72</v>
      </c>
      <c r="J178" s="9">
        <v>0</v>
      </c>
      <c r="K178" s="9">
        <v>0</v>
      </c>
    </row>
    <row r="179" spans="1:11" ht="12.75">
      <c r="A179" s="111"/>
      <c r="B179" s="79"/>
      <c r="C179" s="90">
        <v>4040</v>
      </c>
      <c r="D179" s="10" t="s">
        <v>97</v>
      </c>
      <c r="E179" s="9">
        <v>397205</v>
      </c>
      <c r="F179" s="9">
        <v>376783.41</v>
      </c>
      <c r="G179" s="63">
        <f t="shared" si="13"/>
        <v>0.9485867750909479</v>
      </c>
      <c r="H179" s="9">
        <f t="shared" si="17"/>
        <v>397205</v>
      </c>
      <c r="I179" s="9">
        <f t="shared" si="18"/>
        <v>376783.41</v>
      </c>
      <c r="J179" s="9">
        <v>0</v>
      </c>
      <c r="K179" s="9">
        <v>0</v>
      </c>
    </row>
    <row r="180" spans="1:11" ht="12.75">
      <c r="A180" s="111"/>
      <c r="B180" s="79"/>
      <c r="C180" s="90">
        <v>4110</v>
      </c>
      <c r="D180" s="10" t="s">
        <v>98</v>
      </c>
      <c r="E180" s="9">
        <v>876018.5</v>
      </c>
      <c r="F180" s="9">
        <v>442578.05</v>
      </c>
      <c r="G180" s="63">
        <f t="shared" si="13"/>
        <v>0.5052154149712591</v>
      </c>
      <c r="H180" s="9">
        <f t="shared" si="17"/>
        <v>876018.5</v>
      </c>
      <c r="I180" s="9">
        <f t="shared" si="18"/>
        <v>442578.05</v>
      </c>
      <c r="J180" s="9">
        <v>0</v>
      </c>
      <c r="K180" s="9">
        <v>0</v>
      </c>
    </row>
    <row r="181" spans="1:11" ht="12.75">
      <c r="A181" s="111"/>
      <c r="B181" s="79"/>
      <c r="C181" s="90">
        <v>4120</v>
      </c>
      <c r="D181" s="10" t="s">
        <v>99</v>
      </c>
      <c r="E181" s="9">
        <v>131247.25</v>
      </c>
      <c r="F181" s="9">
        <v>59136.38</v>
      </c>
      <c r="G181" s="63">
        <f t="shared" si="13"/>
        <v>0.45057233580132156</v>
      </c>
      <c r="H181" s="9">
        <f t="shared" si="17"/>
        <v>131247.25</v>
      </c>
      <c r="I181" s="9">
        <f t="shared" si="18"/>
        <v>59136.38</v>
      </c>
      <c r="J181" s="9">
        <v>0</v>
      </c>
      <c r="K181" s="9">
        <v>0</v>
      </c>
    </row>
    <row r="182" spans="1:11" ht="12.75">
      <c r="A182" s="111"/>
      <c r="B182" s="79"/>
      <c r="C182" s="90">
        <v>4170</v>
      </c>
      <c r="D182" s="10" t="s">
        <v>95</v>
      </c>
      <c r="E182" s="9">
        <v>12250</v>
      </c>
      <c r="F182" s="9">
        <v>1500</v>
      </c>
      <c r="G182" s="63">
        <f t="shared" si="13"/>
        <v>0.12244897959183673</v>
      </c>
      <c r="H182" s="9">
        <f t="shared" si="17"/>
        <v>12250</v>
      </c>
      <c r="I182" s="9">
        <f t="shared" si="18"/>
        <v>1500</v>
      </c>
      <c r="J182" s="9">
        <v>0</v>
      </c>
      <c r="K182" s="9">
        <v>0</v>
      </c>
    </row>
    <row r="183" spans="1:11" ht="12.75">
      <c r="A183" s="111"/>
      <c r="B183" s="79"/>
      <c r="C183" s="90">
        <v>4210</v>
      </c>
      <c r="D183" s="10" t="s">
        <v>100</v>
      </c>
      <c r="E183" s="9">
        <v>75016.98</v>
      </c>
      <c r="F183" s="9">
        <v>38413.08</v>
      </c>
      <c r="G183" s="63">
        <f t="shared" si="13"/>
        <v>0.5120584699624006</v>
      </c>
      <c r="H183" s="9">
        <f t="shared" si="17"/>
        <v>75016.98</v>
      </c>
      <c r="I183" s="9">
        <f t="shared" si="18"/>
        <v>38413.08</v>
      </c>
      <c r="J183" s="9">
        <v>0</v>
      </c>
      <c r="K183" s="9">
        <v>0</v>
      </c>
    </row>
    <row r="184" spans="1:11" ht="25.5">
      <c r="A184" s="114"/>
      <c r="B184" s="80"/>
      <c r="C184" s="90">
        <v>4240</v>
      </c>
      <c r="D184" s="8" t="s">
        <v>117</v>
      </c>
      <c r="E184" s="9">
        <v>7410</v>
      </c>
      <c r="F184" s="9">
        <v>1270</v>
      </c>
      <c r="G184" s="63">
        <f t="shared" si="13"/>
        <v>0.17139001349527666</v>
      </c>
      <c r="H184" s="9">
        <f t="shared" si="17"/>
        <v>7410</v>
      </c>
      <c r="I184" s="9">
        <f t="shared" si="18"/>
        <v>1270</v>
      </c>
      <c r="J184" s="9">
        <v>0</v>
      </c>
      <c r="K184" s="9">
        <v>0</v>
      </c>
    </row>
    <row r="185" spans="1:11" ht="12.75">
      <c r="A185" s="111"/>
      <c r="B185" s="79"/>
      <c r="C185" s="115">
        <v>4260</v>
      </c>
      <c r="D185" s="35" t="s">
        <v>107</v>
      </c>
      <c r="E185" s="43">
        <v>337910</v>
      </c>
      <c r="F185" s="43">
        <v>171102.08</v>
      </c>
      <c r="G185" s="66">
        <f t="shared" si="13"/>
        <v>0.5063539995856885</v>
      </c>
      <c r="H185" s="43">
        <f t="shared" si="17"/>
        <v>337910</v>
      </c>
      <c r="I185" s="43">
        <f t="shared" si="18"/>
        <v>171102.08</v>
      </c>
      <c r="J185" s="43">
        <v>0</v>
      </c>
      <c r="K185" s="43">
        <v>0</v>
      </c>
    </row>
    <row r="186" spans="1:11" ht="12.75">
      <c r="A186" s="111"/>
      <c r="B186" s="79"/>
      <c r="C186" s="90">
        <v>4270</v>
      </c>
      <c r="D186" s="10" t="s">
        <v>88</v>
      </c>
      <c r="E186" s="9">
        <v>20093</v>
      </c>
      <c r="F186" s="9">
        <v>809</v>
      </c>
      <c r="G186" s="63">
        <f t="shared" si="13"/>
        <v>0.040262778081919075</v>
      </c>
      <c r="H186" s="9">
        <f t="shared" si="17"/>
        <v>20093</v>
      </c>
      <c r="I186" s="9">
        <f t="shared" si="18"/>
        <v>809</v>
      </c>
      <c r="J186" s="9">
        <v>0</v>
      </c>
      <c r="K186" s="9">
        <v>0</v>
      </c>
    </row>
    <row r="187" spans="1:11" ht="12.75">
      <c r="A187" s="111"/>
      <c r="B187" s="79"/>
      <c r="C187" s="90">
        <v>4280</v>
      </c>
      <c r="D187" s="10" t="s">
        <v>108</v>
      </c>
      <c r="E187" s="9">
        <v>4850</v>
      </c>
      <c r="F187" s="9">
        <v>1120</v>
      </c>
      <c r="G187" s="63">
        <f t="shared" si="13"/>
        <v>0.2309278350515464</v>
      </c>
      <c r="H187" s="9">
        <f t="shared" si="17"/>
        <v>4850</v>
      </c>
      <c r="I187" s="9">
        <f t="shared" si="18"/>
        <v>1120</v>
      </c>
      <c r="J187" s="9">
        <v>0</v>
      </c>
      <c r="K187" s="9">
        <v>0</v>
      </c>
    </row>
    <row r="188" spans="1:11" ht="12.75">
      <c r="A188" s="111"/>
      <c r="B188" s="79"/>
      <c r="C188" s="90">
        <v>4300</v>
      </c>
      <c r="D188" s="10" t="s">
        <v>83</v>
      </c>
      <c r="E188" s="9">
        <v>86557</v>
      </c>
      <c r="F188" s="9">
        <v>32883.51</v>
      </c>
      <c r="G188" s="63">
        <f t="shared" si="13"/>
        <v>0.37990584239287406</v>
      </c>
      <c r="H188" s="9">
        <f t="shared" si="17"/>
        <v>86557</v>
      </c>
      <c r="I188" s="9">
        <f t="shared" si="18"/>
        <v>32883.51</v>
      </c>
      <c r="J188" s="9">
        <v>0</v>
      </c>
      <c r="K188" s="9">
        <v>0</v>
      </c>
    </row>
    <row r="189" spans="1:11" ht="12.75">
      <c r="A189" s="111"/>
      <c r="B189" s="79"/>
      <c r="C189" s="90">
        <v>4350</v>
      </c>
      <c r="D189" s="10" t="s">
        <v>109</v>
      </c>
      <c r="E189" s="9">
        <v>1265</v>
      </c>
      <c r="F189" s="9">
        <v>350.88</v>
      </c>
      <c r="G189" s="63">
        <f t="shared" si="13"/>
        <v>0.27737549407114626</v>
      </c>
      <c r="H189" s="9">
        <f t="shared" si="17"/>
        <v>1265</v>
      </c>
      <c r="I189" s="9">
        <f t="shared" si="18"/>
        <v>350.88</v>
      </c>
      <c r="J189" s="9">
        <v>0</v>
      </c>
      <c r="K189" s="9">
        <v>0</v>
      </c>
    </row>
    <row r="190" spans="1:11" ht="38.25">
      <c r="A190" s="111"/>
      <c r="B190" s="79"/>
      <c r="C190" s="90">
        <v>4360</v>
      </c>
      <c r="D190" s="8" t="s">
        <v>103</v>
      </c>
      <c r="E190" s="9">
        <v>4225</v>
      </c>
      <c r="F190" s="9">
        <v>1656.4</v>
      </c>
      <c r="G190" s="63">
        <f t="shared" si="13"/>
        <v>0.39204733727810653</v>
      </c>
      <c r="H190" s="9">
        <f t="shared" si="17"/>
        <v>4225</v>
      </c>
      <c r="I190" s="9">
        <f t="shared" si="18"/>
        <v>1656.4</v>
      </c>
      <c r="J190" s="9">
        <v>0</v>
      </c>
      <c r="K190" s="9">
        <v>0</v>
      </c>
    </row>
    <row r="191" spans="1:11" ht="39.75" customHeight="1">
      <c r="A191" s="111"/>
      <c r="B191" s="79"/>
      <c r="C191" s="90">
        <v>4370</v>
      </c>
      <c r="D191" s="8" t="s">
        <v>110</v>
      </c>
      <c r="E191" s="9">
        <v>5919</v>
      </c>
      <c r="F191" s="9">
        <v>2309.96</v>
      </c>
      <c r="G191" s="63">
        <f t="shared" si="13"/>
        <v>0.3902618685588782</v>
      </c>
      <c r="H191" s="9">
        <f t="shared" si="17"/>
        <v>5919</v>
      </c>
      <c r="I191" s="9">
        <f t="shared" si="18"/>
        <v>2309.96</v>
      </c>
      <c r="J191" s="9">
        <v>0</v>
      </c>
      <c r="K191" s="9">
        <v>0</v>
      </c>
    </row>
    <row r="192" spans="1:11" ht="12.75">
      <c r="A192" s="111"/>
      <c r="B192" s="79"/>
      <c r="C192" s="90">
        <v>4410</v>
      </c>
      <c r="D192" s="8" t="s">
        <v>104</v>
      </c>
      <c r="E192" s="9">
        <v>3893</v>
      </c>
      <c r="F192" s="9">
        <v>1056.87</v>
      </c>
      <c r="G192" s="63">
        <f t="shared" si="13"/>
        <v>0.2714795787310557</v>
      </c>
      <c r="H192" s="9">
        <f t="shared" si="17"/>
        <v>3893</v>
      </c>
      <c r="I192" s="9">
        <f t="shared" si="18"/>
        <v>1056.87</v>
      </c>
      <c r="J192" s="9">
        <v>0</v>
      </c>
      <c r="K192" s="9">
        <v>0</v>
      </c>
    </row>
    <row r="193" spans="1:11" s="73" customFormat="1" ht="12.75">
      <c r="A193" s="111"/>
      <c r="B193" s="79"/>
      <c r="C193" s="90">
        <v>4420</v>
      </c>
      <c r="D193" s="8" t="s">
        <v>105</v>
      </c>
      <c r="E193" s="9">
        <v>18812</v>
      </c>
      <c r="F193" s="9">
        <v>1499.61</v>
      </c>
      <c r="G193" s="63">
        <f t="shared" si="13"/>
        <v>0.07971560705932383</v>
      </c>
      <c r="H193" s="9">
        <f t="shared" si="17"/>
        <v>18812</v>
      </c>
      <c r="I193" s="9">
        <f t="shared" si="18"/>
        <v>1499.61</v>
      </c>
      <c r="J193" s="9">
        <v>0</v>
      </c>
      <c r="K193" s="9">
        <v>0</v>
      </c>
    </row>
    <row r="194" spans="1:11" ht="12.75">
      <c r="A194" s="111"/>
      <c r="B194" s="79"/>
      <c r="C194" s="115">
        <v>4430</v>
      </c>
      <c r="D194" s="42" t="s">
        <v>87</v>
      </c>
      <c r="E194" s="43">
        <v>10991</v>
      </c>
      <c r="F194" s="43">
        <v>5304</v>
      </c>
      <c r="G194" s="63">
        <f t="shared" si="13"/>
        <v>0.48257665362569374</v>
      </c>
      <c r="H194" s="9">
        <f t="shared" si="17"/>
        <v>10991</v>
      </c>
      <c r="I194" s="9">
        <f t="shared" si="18"/>
        <v>5304</v>
      </c>
      <c r="J194" s="9">
        <v>0</v>
      </c>
      <c r="K194" s="9">
        <v>0</v>
      </c>
    </row>
    <row r="195" spans="1:11" ht="25.5">
      <c r="A195" s="111"/>
      <c r="B195" s="79"/>
      <c r="C195" s="90">
        <v>4440</v>
      </c>
      <c r="D195" s="8" t="s">
        <v>101</v>
      </c>
      <c r="E195" s="9">
        <v>280405</v>
      </c>
      <c r="F195" s="9">
        <v>210305</v>
      </c>
      <c r="G195" s="63">
        <f t="shared" si="13"/>
        <v>0.7500044578377704</v>
      </c>
      <c r="H195" s="9">
        <f t="shared" si="17"/>
        <v>280405</v>
      </c>
      <c r="I195" s="9">
        <f t="shared" si="18"/>
        <v>210305</v>
      </c>
      <c r="J195" s="9">
        <v>0</v>
      </c>
      <c r="K195" s="9">
        <v>0</v>
      </c>
    </row>
    <row r="196" spans="1:11" ht="25.5">
      <c r="A196" s="111"/>
      <c r="B196" s="91"/>
      <c r="C196" s="90">
        <v>4700</v>
      </c>
      <c r="D196" s="8" t="s">
        <v>113</v>
      </c>
      <c r="E196" s="9">
        <v>1033</v>
      </c>
      <c r="F196" s="9">
        <v>0</v>
      </c>
      <c r="G196" s="63">
        <f t="shared" si="13"/>
        <v>0</v>
      </c>
      <c r="H196" s="9">
        <f t="shared" si="17"/>
        <v>1033</v>
      </c>
      <c r="I196" s="9">
        <f t="shared" si="18"/>
        <v>0</v>
      </c>
      <c r="J196" s="9">
        <v>0</v>
      </c>
      <c r="K196" s="9">
        <v>0</v>
      </c>
    </row>
    <row r="197" spans="1:11" ht="13.5" customHeight="1">
      <c r="A197" s="81"/>
      <c r="B197" s="130">
        <v>80113</v>
      </c>
      <c r="C197" s="46"/>
      <c r="D197" s="26" t="s">
        <v>59</v>
      </c>
      <c r="E197" s="38">
        <f>SUM(E198)</f>
        <v>30000</v>
      </c>
      <c r="F197" s="38">
        <f>SUM(F198)</f>
        <v>14354.19</v>
      </c>
      <c r="G197" s="65">
        <f t="shared" si="13"/>
        <v>0.47847300000000004</v>
      </c>
      <c r="H197" s="38">
        <f>SUM(H198)</f>
        <v>30000</v>
      </c>
      <c r="I197" s="38">
        <f>SUM(I198)</f>
        <v>14354.19</v>
      </c>
      <c r="J197" s="38">
        <f>SUM(J198)</f>
        <v>0</v>
      </c>
      <c r="K197" s="38">
        <f>SUM(K198)</f>
        <v>0</v>
      </c>
    </row>
    <row r="198" spans="1:11" ht="13.5" customHeight="1">
      <c r="A198" s="81"/>
      <c r="B198" s="130"/>
      <c r="C198" s="10">
        <v>4300</v>
      </c>
      <c r="D198" s="10" t="s">
        <v>83</v>
      </c>
      <c r="E198" s="9">
        <v>30000</v>
      </c>
      <c r="F198" s="9">
        <v>14354.19</v>
      </c>
      <c r="G198" s="63">
        <f t="shared" si="13"/>
        <v>0.47847300000000004</v>
      </c>
      <c r="H198" s="9">
        <f>E198</f>
        <v>30000</v>
      </c>
      <c r="I198" s="9">
        <f>F198</f>
        <v>14354.19</v>
      </c>
      <c r="J198" s="9">
        <v>0</v>
      </c>
      <c r="K198" s="9">
        <v>0</v>
      </c>
    </row>
    <row r="199" spans="1:11" s="4" customFormat="1" ht="23.25" customHeight="1">
      <c r="A199" s="111"/>
      <c r="B199" s="119">
        <v>80114</v>
      </c>
      <c r="C199" s="88"/>
      <c r="D199" s="52" t="s">
        <v>73</v>
      </c>
      <c r="E199" s="38">
        <f>SUM(E200:E216)</f>
        <v>594374</v>
      </c>
      <c r="F199" s="38">
        <f>SUM(F200:F216)</f>
        <v>310026.38000000006</v>
      </c>
      <c r="G199" s="65">
        <f t="shared" si="13"/>
        <v>0.5216015168900391</v>
      </c>
      <c r="H199" s="38">
        <f>SUM(H200:H216)</f>
        <v>594374</v>
      </c>
      <c r="I199" s="38">
        <f>SUM(I200:I216)</f>
        <v>310026.38000000006</v>
      </c>
      <c r="J199" s="38">
        <f>SUM(J200:J216)</f>
        <v>0</v>
      </c>
      <c r="K199" s="38">
        <f>SUM(K200:K216)</f>
        <v>0</v>
      </c>
    </row>
    <row r="200" spans="1:11" s="4" customFormat="1" ht="12.75" customHeight="1">
      <c r="A200" s="111"/>
      <c r="B200" s="120"/>
      <c r="C200" s="90">
        <v>4010</v>
      </c>
      <c r="D200" s="10" t="s">
        <v>96</v>
      </c>
      <c r="E200" s="9">
        <v>376600</v>
      </c>
      <c r="F200" s="9">
        <v>194305.32</v>
      </c>
      <c r="G200" s="63">
        <f t="shared" si="13"/>
        <v>0.5159461497610197</v>
      </c>
      <c r="H200" s="9">
        <f aca="true" t="shared" si="19" ref="H200:H216">E200</f>
        <v>376600</v>
      </c>
      <c r="I200" s="9">
        <f aca="true" t="shared" si="20" ref="I200:I216">F200</f>
        <v>194305.32</v>
      </c>
      <c r="J200" s="9">
        <v>0</v>
      </c>
      <c r="K200" s="9">
        <v>0</v>
      </c>
    </row>
    <row r="201" spans="1:11" s="4" customFormat="1" ht="14.25" customHeight="1">
      <c r="A201" s="111"/>
      <c r="B201" s="120"/>
      <c r="C201" s="90">
        <v>4040</v>
      </c>
      <c r="D201" s="10" t="s">
        <v>97</v>
      </c>
      <c r="E201" s="9">
        <v>29600</v>
      </c>
      <c r="F201" s="9">
        <v>29169.39</v>
      </c>
      <c r="G201" s="63">
        <f t="shared" si="13"/>
        <v>0.9854523648648649</v>
      </c>
      <c r="H201" s="9">
        <f t="shared" si="19"/>
        <v>29600</v>
      </c>
      <c r="I201" s="9">
        <f t="shared" si="20"/>
        <v>29169.39</v>
      </c>
      <c r="J201" s="9">
        <v>0</v>
      </c>
      <c r="K201" s="9">
        <v>0</v>
      </c>
    </row>
    <row r="202" spans="1:11" s="4" customFormat="1" ht="14.25" customHeight="1">
      <c r="A202" s="111"/>
      <c r="B202" s="120"/>
      <c r="C202" s="90">
        <v>4110</v>
      </c>
      <c r="D202" s="10" t="s">
        <v>98</v>
      </c>
      <c r="E202" s="9">
        <v>68258</v>
      </c>
      <c r="F202" s="9">
        <v>35474.38</v>
      </c>
      <c r="G202" s="63">
        <f t="shared" si="13"/>
        <v>0.5197102171174074</v>
      </c>
      <c r="H202" s="9">
        <f t="shared" si="19"/>
        <v>68258</v>
      </c>
      <c r="I202" s="9">
        <f t="shared" si="20"/>
        <v>35474.38</v>
      </c>
      <c r="J202" s="9">
        <v>0</v>
      </c>
      <c r="K202" s="9">
        <v>0</v>
      </c>
    </row>
    <row r="203" spans="1:11" s="4" customFormat="1" ht="14.25" customHeight="1">
      <c r="A203" s="111"/>
      <c r="B203" s="120"/>
      <c r="C203" s="90">
        <v>4120</v>
      </c>
      <c r="D203" s="10" t="s">
        <v>99</v>
      </c>
      <c r="E203" s="9">
        <v>4596</v>
      </c>
      <c r="F203" s="9">
        <v>2372.26</v>
      </c>
      <c r="G203" s="63">
        <f t="shared" si="13"/>
        <v>0.5161575282854657</v>
      </c>
      <c r="H203" s="9">
        <f t="shared" si="19"/>
        <v>4596</v>
      </c>
      <c r="I203" s="9">
        <f t="shared" si="20"/>
        <v>2372.26</v>
      </c>
      <c r="J203" s="9">
        <v>0</v>
      </c>
      <c r="K203" s="9">
        <v>0</v>
      </c>
    </row>
    <row r="204" spans="1:11" s="4" customFormat="1" ht="14.25" customHeight="1">
      <c r="A204" s="111"/>
      <c r="B204" s="120"/>
      <c r="C204" s="90">
        <v>4170</v>
      </c>
      <c r="D204" s="10" t="s">
        <v>95</v>
      </c>
      <c r="E204" s="9">
        <v>14800</v>
      </c>
      <c r="F204" s="9">
        <v>7380</v>
      </c>
      <c r="G204" s="63">
        <f t="shared" si="13"/>
        <v>0.49864864864864866</v>
      </c>
      <c r="H204" s="9">
        <f t="shared" si="19"/>
        <v>14800</v>
      </c>
      <c r="I204" s="9">
        <f t="shared" si="20"/>
        <v>7380</v>
      </c>
      <c r="J204" s="9">
        <v>0</v>
      </c>
      <c r="K204" s="9">
        <v>0</v>
      </c>
    </row>
    <row r="205" spans="1:11" s="4" customFormat="1" ht="14.25" customHeight="1">
      <c r="A205" s="111"/>
      <c r="B205" s="120"/>
      <c r="C205" s="90">
        <v>4210</v>
      </c>
      <c r="D205" s="10" t="s">
        <v>100</v>
      </c>
      <c r="E205" s="9">
        <v>19500</v>
      </c>
      <c r="F205" s="9">
        <v>6341.82</v>
      </c>
      <c r="G205" s="63">
        <f t="shared" si="13"/>
        <v>0.32522153846153845</v>
      </c>
      <c r="H205" s="9">
        <f t="shared" si="19"/>
        <v>19500</v>
      </c>
      <c r="I205" s="9">
        <f t="shared" si="20"/>
        <v>6341.82</v>
      </c>
      <c r="J205" s="9">
        <v>0</v>
      </c>
      <c r="K205" s="9">
        <v>0</v>
      </c>
    </row>
    <row r="206" spans="1:11" s="4" customFormat="1" ht="14.25" customHeight="1">
      <c r="A206" s="111"/>
      <c r="B206" s="120"/>
      <c r="C206" s="90">
        <v>4260</v>
      </c>
      <c r="D206" s="10" t="s">
        <v>107</v>
      </c>
      <c r="E206" s="9">
        <v>11100</v>
      </c>
      <c r="F206" s="9">
        <v>5228.22</v>
      </c>
      <c r="G206" s="63">
        <f t="shared" si="13"/>
        <v>0.4710108108108108</v>
      </c>
      <c r="H206" s="9">
        <f t="shared" si="19"/>
        <v>11100</v>
      </c>
      <c r="I206" s="9">
        <f t="shared" si="20"/>
        <v>5228.22</v>
      </c>
      <c r="J206" s="9">
        <v>0</v>
      </c>
      <c r="K206" s="9">
        <v>0</v>
      </c>
    </row>
    <row r="207" spans="1:11" s="4" customFormat="1" ht="14.25" customHeight="1">
      <c r="A207" s="111"/>
      <c r="B207" s="120"/>
      <c r="C207" s="90">
        <v>4280</v>
      </c>
      <c r="D207" s="10" t="s">
        <v>108</v>
      </c>
      <c r="E207" s="9">
        <v>2200</v>
      </c>
      <c r="F207" s="9">
        <v>0</v>
      </c>
      <c r="G207" s="63">
        <f>F207/E207</f>
        <v>0</v>
      </c>
      <c r="H207" s="9">
        <f t="shared" si="19"/>
        <v>2200</v>
      </c>
      <c r="I207" s="9">
        <f t="shared" si="20"/>
        <v>0</v>
      </c>
      <c r="J207" s="9"/>
      <c r="K207" s="9"/>
    </row>
    <row r="208" spans="1:11" s="4" customFormat="1" ht="14.25" customHeight="1">
      <c r="A208" s="111"/>
      <c r="B208" s="120"/>
      <c r="C208" s="90">
        <v>4300</v>
      </c>
      <c r="D208" s="10" t="s">
        <v>83</v>
      </c>
      <c r="E208" s="9">
        <v>26788</v>
      </c>
      <c r="F208" s="9">
        <v>8327.21</v>
      </c>
      <c r="G208" s="63">
        <f t="shared" si="13"/>
        <v>0.3108559802896819</v>
      </c>
      <c r="H208" s="9">
        <f t="shared" si="19"/>
        <v>26788</v>
      </c>
      <c r="I208" s="9">
        <f t="shared" si="20"/>
        <v>8327.21</v>
      </c>
      <c r="J208" s="9">
        <v>0</v>
      </c>
      <c r="K208" s="9">
        <v>0</v>
      </c>
    </row>
    <row r="209" spans="1:11" s="4" customFormat="1" ht="14.25" customHeight="1">
      <c r="A209" s="111"/>
      <c r="B209" s="120"/>
      <c r="C209" s="90">
        <v>4350</v>
      </c>
      <c r="D209" s="10" t="s">
        <v>109</v>
      </c>
      <c r="E209" s="9">
        <v>2000</v>
      </c>
      <c r="F209" s="9">
        <v>730.62</v>
      </c>
      <c r="G209" s="63">
        <f t="shared" si="13"/>
        <v>0.36531</v>
      </c>
      <c r="H209" s="9">
        <f t="shared" si="19"/>
        <v>2000</v>
      </c>
      <c r="I209" s="9">
        <f t="shared" si="20"/>
        <v>730.62</v>
      </c>
      <c r="J209" s="9">
        <v>0</v>
      </c>
      <c r="K209" s="9">
        <v>0</v>
      </c>
    </row>
    <row r="210" spans="1:11" s="4" customFormat="1" ht="39" customHeight="1">
      <c r="A210" s="111"/>
      <c r="B210" s="120"/>
      <c r="C210" s="90">
        <v>4360</v>
      </c>
      <c r="D210" s="8" t="s">
        <v>103</v>
      </c>
      <c r="E210" s="9">
        <v>2300</v>
      </c>
      <c r="F210" s="9">
        <v>864.11</v>
      </c>
      <c r="G210" s="63">
        <f t="shared" si="13"/>
        <v>0.3757</v>
      </c>
      <c r="H210" s="9">
        <f t="shared" si="19"/>
        <v>2300</v>
      </c>
      <c r="I210" s="9">
        <f t="shared" si="20"/>
        <v>864.11</v>
      </c>
      <c r="J210" s="9">
        <v>0</v>
      </c>
      <c r="K210" s="9">
        <v>0</v>
      </c>
    </row>
    <row r="211" spans="1:11" s="4" customFormat="1" ht="38.25" customHeight="1">
      <c r="A211" s="114"/>
      <c r="B211" s="121"/>
      <c r="C211" s="90">
        <v>4370</v>
      </c>
      <c r="D211" s="8" t="s">
        <v>110</v>
      </c>
      <c r="E211" s="9">
        <v>4000</v>
      </c>
      <c r="F211" s="9">
        <v>1507.53</v>
      </c>
      <c r="G211" s="63">
        <f t="shared" si="13"/>
        <v>0.3768825</v>
      </c>
      <c r="H211" s="9">
        <f t="shared" si="19"/>
        <v>4000</v>
      </c>
      <c r="I211" s="9">
        <f t="shared" si="20"/>
        <v>1507.53</v>
      </c>
      <c r="J211" s="9">
        <v>0</v>
      </c>
      <c r="K211" s="9">
        <v>0</v>
      </c>
    </row>
    <row r="212" spans="1:11" s="4" customFormat="1" ht="38.25" customHeight="1">
      <c r="A212" s="111"/>
      <c r="B212" s="120"/>
      <c r="C212" s="115">
        <v>4400</v>
      </c>
      <c r="D212" s="42" t="s">
        <v>92</v>
      </c>
      <c r="E212" s="43">
        <v>17000</v>
      </c>
      <c r="F212" s="43">
        <v>8149.02</v>
      </c>
      <c r="G212" s="66">
        <f t="shared" si="13"/>
        <v>0.4793541176470589</v>
      </c>
      <c r="H212" s="43">
        <f t="shared" si="19"/>
        <v>17000</v>
      </c>
      <c r="I212" s="43">
        <f t="shared" si="20"/>
        <v>8149.02</v>
      </c>
      <c r="J212" s="43">
        <v>0</v>
      </c>
      <c r="K212" s="43">
        <v>0</v>
      </c>
    </row>
    <row r="213" spans="1:11" s="4" customFormat="1" ht="14.25" customHeight="1">
      <c r="A213" s="111"/>
      <c r="B213" s="120"/>
      <c r="C213" s="90">
        <v>4410</v>
      </c>
      <c r="D213" s="8" t="s">
        <v>104</v>
      </c>
      <c r="E213" s="9">
        <v>2400</v>
      </c>
      <c r="F213" s="9">
        <v>1082.5</v>
      </c>
      <c r="G213" s="63">
        <f aca="true" t="shared" si="21" ref="G213:G293">F213/E213</f>
        <v>0.4510416666666667</v>
      </c>
      <c r="H213" s="9">
        <f t="shared" si="19"/>
        <v>2400</v>
      </c>
      <c r="I213" s="9">
        <f t="shared" si="20"/>
        <v>1082.5</v>
      </c>
      <c r="J213" s="9">
        <v>0</v>
      </c>
      <c r="K213" s="9">
        <v>0</v>
      </c>
    </row>
    <row r="214" spans="1:11" s="4" customFormat="1" ht="14.25" customHeight="1">
      <c r="A214" s="111"/>
      <c r="B214" s="120"/>
      <c r="C214" s="90">
        <v>4430</v>
      </c>
      <c r="D214" s="8" t="s">
        <v>87</v>
      </c>
      <c r="E214" s="9">
        <v>1204</v>
      </c>
      <c r="F214" s="9">
        <v>603</v>
      </c>
      <c r="G214" s="63">
        <f t="shared" si="21"/>
        <v>0.5008305647840532</v>
      </c>
      <c r="H214" s="9">
        <f t="shared" si="19"/>
        <v>1204</v>
      </c>
      <c r="I214" s="9">
        <f t="shared" si="20"/>
        <v>603</v>
      </c>
      <c r="J214" s="9">
        <v>0</v>
      </c>
      <c r="K214" s="9">
        <v>0</v>
      </c>
    </row>
    <row r="215" spans="1:11" s="4" customFormat="1" ht="24.75" customHeight="1">
      <c r="A215" s="111"/>
      <c r="B215" s="120"/>
      <c r="C215" s="90">
        <v>4440</v>
      </c>
      <c r="D215" s="8" t="s">
        <v>101</v>
      </c>
      <c r="E215" s="9">
        <v>10028</v>
      </c>
      <c r="F215" s="9">
        <v>7521</v>
      </c>
      <c r="G215" s="63">
        <f t="shared" si="21"/>
        <v>0.75</v>
      </c>
      <c r="H215" s="9">
        <f t="shared" si="19"/>
        <v>10028</v>
      </c>
      <c r="I215" s="9">
        <f t="shared" si="20"/>
        <v>7521</v>
      </c>
      <c r="J215" s="9">
        <v>0</v>
      </c>
      <c r="K215" s="9">
        <v>0</v>
      </c>
    </row>
    <row r="216" spans="1:11" s="77" customFormat="1" ht="24.75" customHeight="1">
      <c r="A216" s="111"/>
      <c r="B216" s="121"/>
      <c r="C216" s="90">
        <v>4700</v>
      </c>
      <c r="D216" s="8" t="s">
        <v>113</v>
      </c>
      <c r="E216" s="9">
        <v>2000</v>
      </c>
      <c r="F216" s="9">
        <v>970</v>
      </c>
      <c r="G216" s="63">
        <f t="shared" si="21"/>
        <v>0.485</v>
      </c>
      <c r="H216" s="9">
        <f t="shared" si="19"/>
        <v>2000</v>
      </c>
      <c r="I216" s="9">
        <f t="shared" si="20"/>
        <v>970</v>
      </c>
      <c r="J216" s="9">
        <v>0</v>
      </c>
      <c r="K216" s="9">
        <v>0</v>
      </c>
    </row>
    <row r="217" spans="1:11" s="4" customFormat="1" ht="13.5" customHeight="1">
      <c r="A217" s="81"/>
      <c r="B217" s="130">
        <v>80146</v>
      </c>
      <c r="C217" s="74"/>
      <c r="D217" s="75" t="s">
        <v>55</v>
      </c>
      <c r="E217" s="54">
        <f>SUM(E218:E221)</f>
        <v>145721</v>
      </c>
      <c r="F217" s="54">
        <f>SUM(F218:F221)</f>
        <v>63671.52</v>
      </c>
      <c r="G217" s="63">
        <f t="shared" si="21"/>
        <v>0.43694127819600465</v>
      </c>
      <c r="H217" s="54">
        <f>SUM(H218:H221)</f>
        <v>145721</v>
      </c>
      <c r="I217" s="54">
        <f>SUM(I218:I221)</f>
        <v>63671.52</v>
      </c>
      <c r="J217" s="54">
        <f>SUM(J218:J221)</f>
        <v>0</v>
      </c>
      <c r="K217" s="54">
        <f>SUM(K218:K221)</f>
        <v>0</v>
      </c>
    </row>
    <row r="218" spans="1:11" s="4" customFormat="1" ht="13.5" customHeight="1">
      <c r="A218" s="81"/>
      <c r="B218" s="130"/>
      <c r="C218" s="10">
        <v>4210</v>
      </c>
      <c r="D218" s="10" t="s">
        <v>100</v>
      </c>
      <c r="E218" s="9">
        <v>16200</v>
      </c>
      <c r="F218" s="9">
        <v>3137.78</v>
      </c>
      <c r="G218" s="63">
        <f t="shared" si="21"/>
        <v>0.19369012345679013</v>
      </c>
      <c r="H218" s="9">
        <f aca="true" t="shared" si="22" ref="H218:I221">E218</f>
        <v>16200</v>
      </c>
      <c r="I218" s="9">
        <f t="shared" si="22"/>
        <v>3137.78</v>
      </c>
      <c r="J218" s="9">
        <v>0</v>
      </c>
      <c r="K218" s="9">
        <v>0</v>
      </c>
    </row>
    <row r="219" spans="1:11" s="4" customFormat="1" ht="25.5" customHeight="1">
      <c r="A219" s="81"/>
      <c r="B219" s="130"/>
      <c r="C219" s="10">
        <v>4240</v>
      </c>
      <c r="D219" s="8" t="s">
        <v>117</v>
      </c>
      <c r="E219" s="9">
        <v>5066</v>
      </c>
      <c r="F219" s="9">
        <v>189</v>
      </c>
      <c r="G219" s="63">
        <f t="shared" si="21"/>
        <v>0.03730754046585077</v>
      </c>
      <c r="H219" s="9">
        <f t="shared" si="22"/>
        <v>5066</v>
      </c>
      <c r="I219" s="9">
        <f t="shared" si="22"/>
        <v>189</v>
      </c>
      <c r="J219" s="9">
        <v>0</v>
      </c>
      <c r="K219" s="9">
        <v>0</v>
      </c>
    </row>
    <row r="220" spans="1:11" s="4" customFormat="1" ht="13.5" customHeight="1">
      <c r="A220" s="81"/>
      <c r="B220" s="130"/>
      <c r="C220" s="10">
        <v>4300</v>
      </c>
      <c r="D220" s="10" t="s">
        <v>83</v>
      </c>
      <c r="E220" s="9">
        <v>115732</v>
      </c>
      <c r="F220" s="9">
        <v>58131.29</v>
      </c>
      <c r="G220" s="63">
        <f t="shared" si="21"/>
        <v>0.5022922787128884</v>
      </c>
      <c r="H220" s="9">
        <f t="shared" si="22"/>
        <v>115732</v>
      </c>
      <c r="I220" s="9">
        <f t="shared" si="22"/>
        <v>58131.29</v>
      </c>
      <c r="J220" s="9">
        <v>0</v>
      </c>
      <c r="K220" s="9">
        <v>0</v>
      </c>
    </row>
    <row r="221" spans="1:11" s="4" customFormat="1" ht="13.5" customHeight="1">
      <c r="A221" s="81"/>
      <c r="B221" s="140"/>
      <c r="C221" s="10">
        <v>4410</v>
      </c>
      <c r="D221" s="8" t="s">
        <v>104</v>
      </c>
      <c r="E221" s="9">
        <v>8723</v>
      </c>
      <c r="F221" s="9">
        <v>2213.45</v>
      </c>
      <c r="G221" s="63">
        <f t="shared" si="21"/>
        <v>0.2537487103060873</v>
      </c>
      <c r="H221" s="9">
        <f t="shared" si="22"/>
        <v>8723</v>
      </c>
      <c r="I221" s="9">
        <f t="shared" si="22"/>
        <v>2213.45</v>
      </c>
      <c r="J221" s="9">
        <v>0</v>
      </c>
      <c r="K221" s="9">
        <v>0</v>
      </c>
    </row>
    <row r="222" spans="1:11" s="6" customFormat="1" ht="13.5" customHeight="1">
      <c r="A222" s="81"/>
      <c r="B222" s="139">
        <v>80195</v>
      </c>
      <c r="C222" s="46"/>
      <c r="D222" s="26" t="s">
        <v>8</v>
      </c>
      <c r="E222" s="38">
        <f>E223+E224+E225+E226+E227+E228+E229+E230+E231+E232+E233+E234+E235</f>
        <v>742159.12</v>
      </c>
      <c r="F222" s="38">
        <f>F223+F224+F225+F226+F227+F228+F229+F230+F231+F232+F233+F234+F235</f>
        <v>251082.32</v>
      </c>
      <c r="G222" s="65">
        <f t="shared" si="21"/>
        <v>0.3383133255844111</v>
      </c>
      <c r="H222" s="38">
        <f>H223+H224+H225+H226+H227+H228+H229+H230+H231+H232+H233+H234+H235</f>
        <v>726460.12</v>
      </c>
      <c r="I222" s="38">
        <f>I223+I224+I225+I226+I227+I228+I229+I230+I231+I232+I233+I234+I235</f>
        <v>251082.32</v>
      </c>
      <c r="J222" s="38">
        <f>J234+J235</f>
        <v>15699</v>
      </c>
      <c r="K222" s="38">
        <v>0</v>
      </c>
    </row>
    <row r="223" spans="1:11" s="6" customFormat="1" ht="14.25" customHeight="1">
      <c r="A223" s="81"/>
      <c r="B223" s="130"/>
      <c r="C223" s="10">
        <v>4170</v>
      </c>
      <c r="D223" s="10" t="s">
        <v>95</v>
      </c>
      <c r="E223" s="9">
        <v>4000</v>
      </c>
      <c r="F223" s="9">
        <v>0</v>
      </c>
      <c r="G223" s="63">
        <f t="shared" si="21"/>
        <v>0</v>
      </c>
      <c r="H223" s="9">
        <f aca="true" t="shared" si="23" ref="H223:I232">E223</f>
        <v>4000</v>
      </c>
      <c r="I223" s="9">
        <f t="shared" si="23"/>
        <v>0</v>
      </c>
      <c r="J223" s="9">
        <v>0</v>
      </c>
      <c r="K223" s="9">
        <v>0</v>
      </c>
    </row>
    <row r="224" spans="1:11" s="6" customFormat="1" ht="12" customHeight="1">
      <c r="A224" s="81"/>
      <c r="B224" s="130"/>
      <c r="C224" s="10">
        <v>4210</v>
      </c>
      <c r="D224" s="10" t="s">
        <v>100</v>
      </c>
      <c r="E224" s="9">
        <v>3500</v>
      </c>
      <c r="F224" s="9">
        <v>749.47</v>
      </c>
      <c r="G224" s="63">
        <f t="shared" si="21"/>
        <v>0.21413428571428572</v>
      </c>
      <c r="H224" s="9">
        <f t="shared" si="23"/>
        <v>3500</v>
      </c>
      <c r="I224" s="9">
        <f t="shared" si="23"/>
        <v>749.47</v>
      </c>
      <c r="J224" s="9">
        <v>0</v>
      </c>
      <c r="K224" s="9">
        <v>0</v>
      </c>
    </row>
    <row r="225" spans="1:11" s="6" customFormat="1" ht="12" customHeight="1">
      <c r="A225" s="81"/>
      <c r="B225" s="130"/>
      <c r="C225" s="10">
        <v>4217</v>
      </c>
      <c r="D225" s="10" t="s">
        <v>100</v>
      </c>
      <c r="E225" s="9">
        <v>56648.25</v>
      </c>
      <c r="F225" s="9">
        <v>0</v>
      </c>
      <c r="G225" s="63">
        <f t="shared" si="21"/>
        <v>0</v>
      </c>
      <c r="H225" s="9">
        <f t="shared" si="23"/>
        <v>56648.25</v>
      </c>
      <c r="I225" s="9">
        <f t="shared" si="23"/>
        <v>0</v>
      </c>
      <c r="J225" s="9">
        <v>0</v>
      </c>
      <c r="K225" s="9">
        <v>0</v>
      </c>
    </row>
    <row r="226" spans="1:11" s="6" customFormat="1" ht="12" customHeight="1">
      <c r="A226" s="81"/>
      <c r="B226" s="130"/>
      <c r="C226" s="10">
        <v>4219</v>
      </c>
      <c r="D226" s="10" t="s">
        <v>100</v>
      </c>
      <c r="E226" s="9">
        <v>7496.75</v>
      </c>
      <c r="F226" s="9">
        <v>0</v>
      </c>
      <c r="G226" s="63">
        <f t="shared" si="21"/>
        <v>0</v>
      </c>
      <c r="H226" s="9">
        <f t="shared" si="23"/>
        <v>7496.75</v>
      </c>
      <c r="I226" s="9">
        <f t="shared" si="23"/>
        <v>0</v>
      </c>
      <c r="J226" s="9">
        <v>0</v>
      </c>
      <c r="K226" s="9">
        <v>0</v>
      </c>
    </row>
    <row r="227" spans="1:11" s="6" customFormat="1" ht="26.25" customHeight="1">
      <c r="A227" s="81"/>
      <c r="B227" s="130"/>
      <c r="C227" s="10">
        <v>4247</v>
      </c>
      <c r="D227" s="8" t="s">
        <v>117</v>
      </c>
      <c r="E227" s="9">
        <v>41636.4</v>
      </c>
      <c r="F227" s="9">
        <v>0</v>
      </c>
      <c r="G227" s="63">
        <f t="shared" si="21"/>
        <v>0</v>
      </c>
      <c r="H227" s="9">
        <f t="shared" si="23"/>
        <v>41636.4</v>
      </c>
      <c r="I227" s="9">
        <f t="shared" si="23"/>
        <v>0</v>
      </c>
      <c r="J227" s="9">
        <v>0</v>
      </c>
      <c r="K227" s="9">
        <v>0</v>
      </c>
    </row>
    <row r="228" spans="1:11" s="6" customFormat="1" ht="26.25" customHeight="1">
      <c r="A228" s="81"/>
      <c r="B228" s="130"/>
      <c r="C228" s="10">
        <v>4249</v>
      </c>
      <c r="D228" s="8" t="s">
        <v>117</v>
      </c>
      <c r="E228" s="9">
        <v>7347.6</v>
      </c>
      <c r="F228" s="9">
        <v>0</v>
      </c>
      <c r="G228" s="63">
        <f t="shared" si="21"/>
        <v>0</v>
      </c>
      <c r="H228" s="9">
        <f t="shared" si="23"/>
        <v>7347.6</v>
      </c>
      <c r="I228" s="9">
        <f t="shared" si="23"/>
        <v>0</v>
      </c>
      <c r="J228" s="9">
        <v>0</v>
      </c>
      <c r="K228" s="9">
        <v>0</v>
      </c>
    </row>
    <row r="229" spans="1:11" s="6" customFormat="1" ht="12" customHeight="1">
      <c r="A229" s="81"/>
      <c r="B229" s="130"/>
      <c r="C229" s="10">
        <v>4300</v>
      </c>
      <c r="D229" s="10" t="s">
        <v>83</v>
      </c>
      <c r="E229" s="9">
        <v>186665.12</v>
      </c>
      <c r="F229" s="9">
        <v>85345.69</v>
      </c>
      <c r="G229" s="63">
        <f t="shared" si="21"/>
        <v>0.4572128419064044</v>
      </c>
      <c r="H229" s="9">
        <f t="shared" si="23"/>
        <v>186665.12</v>
      </c>
      <c r="I229" s="9">
        <f t="shared" si="23"/>
        <v>85345.69</v>
      </c>
      <c r="J229" s="9">
        <v>0</v>
      </c>
      <c r="K229" s="9">
        <v>0</v>
      </c>
    </row>
    <row r="230" spans="1:11" s="6" customFormat="1" ht="12" customHeight="1">
      <c r="A230" s="81"/>
      <c r="B230" s="130"/>
      <c r="C230" s="10">
        <v>4307</v>
      </c>
      <c r="D230" s="10" t="s">
        <v>83</v>
      </c>
      <c r="E230" s="9">
        <v>166897.5</v>
      </c>
      <c r="F230" s="9">
        <v>0</v>
      </c>
      <c r="G230" s="63">
        <f t="shared" si="21"/>
        <v>0</v>
      </c>
      <c r="H230" s="9">
        <f t="shared" si="23"/>
        <v>166897.5</v>
      </c>
      <c r="I230" s="9">
        <f t="shared" si="23"/>
        <v>0</v>
      </c>
      <c r="J230" s="9">
        <v>0</v>
      </c>
      <c r="K230" s="9">
        <v>0</v>
      </c>
    </row>
    <row r="231" spans="1:11" s="6" customFormat="1" ht="12" customHeight="1">
      <c r="A231" s="81"/>
      <c r="B231" s="130"/>
      <c r="C231" s="10">
        <v>4309</v>
      </c>
      <c r="D231" s="10" t="s">
        <v>83</v>
      </c>
      <c r="E231" s="9">
        <v>31452.5</v>
      </c>
      <c r="F231" s="9">
        <v>0</v>
      </c>
      <c r="G231" s="63">
        <f t="shared" si="21"/>
        <v>0</v>
      </c>
      <c r="H231" s="9">
        <f t="shared" si="23"/>
        <v>31452.5</v>
      </c>
      <c r="I231" s="9">
        <f t="shared" si="23"/>
        <v>0</v>
      </c>
      <c r="J231" s="9">
        <v>0</v>
      </c>
      <c r="K231" s="9">
        <v>0</v>
      </c>
    </row>
    <row r="232" spans="1:11" s="6" customFormat="1" ht="12" customHeight="1">
      <c r="A232" s="81"/>
      <c r="B232" s="130"/>
      <c r="C232" s="10">
        <v>4420</v>
      </c>
      <c r="D232" s="8" t="s">
        <v>105</v>
      </c>
      <c r="E232" s="9">
        <v>3000</v>
      </c>
      <c r="F232" s="9">
        <v>1621.16</v>
      </c>
      <c r="G232" s="63">
        <f t="shared" si="21"/>
        <v>0.5403866666666667</v>
      </c>
      <c r="H232" s="9">
        <f t="shared" si="23"/>
        <v>3000</v>
      </c>
      <c r="I232" s="9">
        <f t="shared" si="23"/>
        <v>1621.16</v>
      </c>
      <c r="J232" s="9">
        <v>0</v>
      </c>
      <c r="K232" s="9">
        <v>0</v>
      </c>
    </row>
    <row r="233" spans="1:11" s="6" customFormat="1" ht="12" customHeight="1">
      <c r="A233" s="81"/>
      <c r="B233" s="130"/>
      <c r="C233" s="10">
        <v>4440</v>
      </c>
      <c r="D233" s="8" t="s">
        <v>101</v>
      </c>
      <c r="E233" s="9">
        <v>217816</v>
      </c>
      <c r="F233" s="9">
        <v>163366</v>
      </c>
      <c r="G233" s="63">
        <f>F233/E233</f>
        <v>0.7500183641238477</v>
      </c>
      <c r="H233" s="9">
        <f>E233</f>
        <v>217816</v>
      </c>
      <c r="I233" s="9">
        <f>F233</f>
        <v>163366</v>
      </c>
      <c r="J233" s="9">
        <v>0</v>
      </c>
      <c r="K233" s="9">
        <v>0</v>
      </c>
    </row>
    <row r="234" spans="1:11" s="6" customFormat="1" ht="24.75" customHeight="1">
      <c r="A234" s="81"/>
      <c r="B234" s="130"/>
      <c r="C234" s="10">
        <v>6067</v>
      </c>
      <c r="D234" s="8" t="s">
        <v>90</v>
      </c>
      <c r="E234" s="9">
        <v>13344.15</v>
      </c>
      <c r="F234" s="9">
        <v>0</v>
      </c>
      <c r="G234" s="63">
        <f>F234/E234</f>
        <v>0</v>
      </c>
      <c r="H234" s="9">
        <v>0</v>
      </c>
      <c r="I234" s="9">
        <f>F234</f>
        <v>0</v>
      </c>
      <c r="J234" s="9">
        <v>13344.15</v>
      </c>
      <c r="K234" s="9">
        <v>0</v>
      </c>
    </row>
    <row r="235" spans="1:11" s="6" customFormat="1" ht="24.75" customHeight="1">
      <c r="A235" s="59"/>
      <c r="B235" s="140"/>
      <c r="C235" s="93">
        <v>6069</v>
      </c>
      <c r="D235" s="8" t="s">
        <v>90</v>
      </c>
      <c r="E235" s="12">
        <v>2354.85</v>
      </c>
      <c r="F235" s="16">
        <v>0</v>
      </c>
      <c r="G235" s="94">
        <f>F235/E235</f>
        <v>0</v>
      </c>
      <c r="H235" s="16">
        <v>0</v>
      </c>
      <c r="I235" s="16">
        <f>F235</f>
        <v>0</v>
      </c>
      <c r="J235" s="16">
        <v>2354.85</v>
      </c>
      <c r="K235" s="16">
        <v>0</v>
      </c>
    </row>
    <row r="236" spans="1:11" ht="12.75" customHeight="1">
      <c r="A236" s="131">
        <v>803</v>
      </c>
      <c r="B236" s="33"/>
      <c r="C236" s="17"/>
      <c r="D236" s="28" t="s">
        <v>36</v>
      </c>
      <c r="E236" s="22">
        <f>E237</f>
        <v>100000</v>
      </c>
      <c r="F236" s="22">
        <f>F237</f>
        <v>0</v>
      </c>
      <c r="G236" s="63">
        <f t="shared" si="21"/>
        <v>0</v>
      </c>
      <c r="H236" s="22">
        <f>H237</f>
        <v>100000</v>
      </c>
      <c r="I236" s="22">
        <f>I237</f>
        <v>0</v>
      </c>
      <c r="J236" s="22">
        <f>J237</f>
        <v>0</v>
      </c>
      <c r="K236" s="22">
        <f>K237</f>
        <v>0</v>
      </c>
    </row>
    <row r="237" spans="1:11" s="4" customFormat="1" ht="15" customHeight="1">
      <c r="A237" s="131"/>
      <c r="B237" s="133">
        <v>80395</v>
      </c>
      <c r="C237" s="46"/>
      <c r="D237" s="26" t="s">
        <v>8</v>
      </c>
      <c r="E237" s="38">
        <f>SUM(E238)</f>
        <v>100000</v>
      </c>
      <c r="F237" s="38">
        <f>SUM(F238)</f>
        <v>0</v>
      </c>
      <c r="G237" s="63">
        <f t="shared" si="21"/>
        <v>0</v>
      </c>
      <c r="H237" s="38">
        <f>SUM(H238)</f>
        <v>100000</v>
      </c>
      <c r="I237" s="38">
        <f>SUM(I238)</f>
        <v>0</v>
      </c>
      <c r="J237" s="38">
        <f>SUM(J238)</f>
        <v>0</v>
      </c>
      <c r="K237" s="38">
        <f>SUM(K238)</f>
        <v>0</v>
      </c>
    </row>
    <row r="238" spans="1:11" s="4" customFormat="1" ht="36.75" customHeight="1">
      <c r="A238" s="132"/>
      <c r="B238" s="138"/>
      <c r="C238" s="10">
        <v>2800</v>
      </c>
      <c r="D238" s="13" t="s">
        <v>119</v>
      </c>
      <c r="E238" s="9">
        <v>100000</v>
      </c>
      <c r="F238" s="9">
        <v>0</v>
      </c>
      <c r="G238" s="63">
        <f t="shared" si="21"/>
        <v>0</v>
      </c>
      <c r="H238" s="9">
        <f>E238</f>
        <v>100000</v>
      </c>
      <c r="I238" s="9">
        <f>F238</f>
        <v>0</v>
      </c>
      <c r="J238" s="9">
        <v>0</v>
      </c>
      <c r="K238" s="9">
        <v>0</v>
      </c>
    </row>
    <row r="239" spans="1:11" ht="14.25" customHeight="1">
      <c r="A239" s="69">
        <v>851</v>
      </c>
      <c r="B239" s="33"/>
      <c r="C239" s="17"/>
      <c r="D239" s="29" t="s">
        <v>37</v>
      </c>
      <c r="E239" s="22">
        <f>E240+E246</f>
        <v>493620.26000000007</v>
      </c>
      <c r="F239" s="22">
        <f>F240+F246</f>
        <v>212422.92</v>
      </c>
      <c r="G239" s="87">
        <f t="shared" si="21"/>
        <v>0.43033671267868945</v>
      </c>
      <c r="H239" s="22">
        <f>H240+H246</f>
        <v>493620.26000000007</v>
      </c>
      <c r="I239" s="22">
        <f>I240+I246</f>
        <v>212422.92</v>
      </c>
      <c r="J239" s="22">
        <f>J240+J246</f>
        <v>0</v>
      </c>
      <c r="K239" s="22">
        <f>K240+K246</f>
        <v>0</v>
      </c>
    </row>
    <row r="240" spans="1:11" s="4" customFormat="1" ht="12.75">
      <c r="A240" s="81"/>
      <c r="B240" s="50">
        <v>85153</v>
      </c>
      <c r="C240" s="46"/>
      <c r="D240" s="52" t="s">
        <v>62</v>
      </c>
      <c r="E240" s="38">
        <f>SUM(E241:E245)</f>
        <v>27266</v>
      </c>
      <c r="F240" s="38">
        <f>SUM(F241:F245)</f>
        <v>13500.210000000001</v>
      </c>
      <c r="G240" s="63">
        <f t="shared" si="21"/>
        <v>0.4951298320252329</v>
      </c>
      <c r="H240" s="38">
        <f>SUM(H241:H245)</f>
        <v>27266</v>
      </c>
      <c r="I240" s="38">
        <f>SUM(I241:I245)</f>
        <v>13500.210000000001</v>
      </c>
      <c r="J240" s="38">
        <f>SUM(J241:J245)</f>
        <v>0</v>
      </c>
      <c r="K240" s="38">
        <f>SUM(K241:K245)</f>
        <v>0</v>
      </c>
    </row>
    <row r="241" spans="1:11" s="4" customFormat="1" ht="12.75">
      <c r="A241" s="59"/>
      <c r="B241" s="80"/>
      <c r="C241" s="10">
        <v>4010</v>
      </c>
      <c r="D241" s="10" t="s">
        <v>96</v>
      </c>
      <c r="E241" s="9">
        <v>13732</v>
      </c>
      <c r="F241" s="9">
        <v>7131.2</v>
      </c>
      <c r="G241" s="63">
        <f t="shared" si="21"/>
        <v>0.5193125546169531</v>
      </c>
      <c r="H241" s="9">
        <f aca="true" t="shared" si="24" ref="H241:I245">E241</f>
        <v>13732</v>
      </c>
      <c r="I241" s="9">
        <f t="shared" si="24"/>
        <v>7131.2</v>
      </c>
      <c r="J241" s="9">
        <v>0</v>
      </c>
      <c r="K241" s="9">
        <v>0</v>
      </c>
    </row>
    <row r="242" spans="1:11" s="4" customFormat="1" ht="12.75">
      <c r="A242" s="81"/>
      <c r="B242" s="79"/>
      <c r="C242" s="35">
        <v>4110</v>
      </c>
      <c r="D242" s="35" t="s">
        <v>98</v>
      </c>
      <c r="E242" s="43">
        <v>2197</v>
      </c>
      <c r="F242" s="43">
        <v>1150.64</v>
      </c>
      <c r="G242" s="66">
        <f t="shared" si="21"/>
        <v>0.523732362312244</v>
      </c>
      <c r="H242" s="43">
        <f t="shared" si="24"/>
        <v>2197</v>
      </c>
      <c r="I242" s="43">
        <f t="shared" si="24"/>
        <v>1150.64</v>
      </c>
      <c r="J242" s="43">
        <v>0</v>
      </c>
      <c r="K242" s="43">
        <v>0</v>
      </c>
    </row>
    <row r="243" spans="1:11" s="4" customFormat="1" ht="12.75">
      <c r="A243" s="81"/>
      <c r="B243" s="79"/>
      <c r="C243" s="10">
        <v>4120</v>
      </c>
      <c r="D243" s="10" t="s">
        <v>99</v>
      </c>
      <c r="E243" s="9">
        <v>337</v>
      </c>
      <c r="F243" s="9">
        <v>163.36</v>
      </c>
      <c r="G243" s="63">
        <f t="shared" si="21"/>
        <v>0.4847477744807122</v>
      </c>
      <c r="H243" s="9">
        <f t="shared" si="24"/>
        <v>337</v>
      </c>
      <c r="I243" s="9">
        <f t="shared" si="24"/>
        <v>163.36</v>
      </c>
      <c r="J243" s="9">
        <v>0</v>
      </c>
      <c r="K243" s="9">
        <v>0</v>
      </c>
    </row>
    <row r="244" spans="1:11" s="4" customFormat="1" ht="12.75">
      <c r="A244" s="81"/>
      <c r="B244" s="79"/>
      <c r="C244" s="10">
        <v>4210</v>
      </c>
      <c r="D244" s="10" t="s">
        <v>100</v>
      </c>
      <c r="E244" s="9">
        <v>1000</v>
      </c>
      <c r="F244" s="9">
        <v>1000</v>
      </c>
      <c r="G244" s="63">
        <f t="shared" si="21"/>
        <v>1</v>
      </c>
      <c r="H244" s="9">
        <f t="shared" si="24"/>
        <v>1000</v>
      </c>
      <c r="I244" s="9">
        <f t="shared" si="24"/>
        <v>1000</v>
      </c>
      <c r="J244" s="9">
        <v>0</v>
      </c>
      <c r="K244" s="9">
        <v>0</v>
      </c>
    </row>
    <row r="245" spans="1:11" s="4" customFormat="1" ht="12.75">
      <c r="A245" s="81"/>
      <c r="B245" s="80"/>
      <c r="C245" s="10">
        <v>4300</v>
      </c>
      <c r="D245" s="10" t="s">
        <v>83</v>
      </c>
      <c r="E245" s="9">
        <v>10000</v>
      </c>
      <c r="F245" s="9">
        <v>4055.01</v>
      </c>
      <c r="G245" s="63">
        <f t="shared" si="21"/>
        <v>0.405501</v>
      </c>
      <c r="H245" s="9">
        <f t="shared" si="24"/>
        <v>10000</v>
      </c>
      <c r="I245" s="9">
        <f t="shared" si="24"/>
        <v>4055.01</v>
      </c>
      <c r="J245" s="9">
        <v>0</v>
      </c>
      <c r="K245" s="9">
        <v>0</v>
      </c>
    </row>
    <row r="246" spans="1:11" s="4" customFormat="1" ht="13.5" customHeight="1">
      <c r="A246" s="79"/>
      <c r="B246" s="50">
        <v>85154</v>
      </c>
      <c r="C246" s="46"/>
      <c r="D246" s="37" t="s">
        <v>38</v>
      </c>
      <c r="E246" s="38">
        <f>E247+E248+E249+E250+E251+E252+E253+E254+E255+E256+E257+E258+E259+E260</f>
        <v>466354.26000000007</v>
      </c>
      <c r="F246" s="38">
        <f>F247+F248+F249+F250+F251+F252+F253+F254+F255+F256+F257+F258+F259+F260</f>
        <v>198922.71000000002</v>
      </c>
      <c r="G246" s="65">
        <f t="shared" si="21"/>
        <v>0.4265484998464472</v>
      </c>
      <c r="H246" s="38">
        <f>H247+H248+H249+H250+H251+H252+H253+H254+H255+H256+H257+H258+H259+H260</f>
        <v>466354.26000000007</v>
      </c>
      <c r="I246" s="38">
        <f>I247+I248+I249+I250+I251+I252+I253+I254+I255+I256+I257+I258+I259+I260</f>
        <v>198922.71000000002</v>
      </c>
      <c r="J246" s="38">
        <f>SUM(J248:J260)</f>
        <v>0</v>
      </c>
      <c r="K246" s="38">
        <f>SUM(K248:K260)</f>
        <v>0</v>
      </c>
    </row>
    <row r="247" spans="1:11" s="4" customFormat="1" ht="13.5" customHeight="1">
      <c r="A247" s="79"/>
      <c r="B247" s="79"/>
      <c r="C247" s="47">
        <v>3030</v>
      </c>
      <c r="D247" s="10" t="s">
        <v>102</v>
      </c>
      <c r="E247" s="9">
        <v>15000</v>
      </c>
      <c r="F247" s="9">
        <v>3329.23</v>
      </c>
      <c r="G247" s="63">
        <f>F247/E247</f>
        <v>0.22194866666666666</v>
      </c>
      <c r="H247" s="9">
        <v>15000</v>
      </c>
      <c r="I247" s="9">
        <v>3329.23</v>
      </c>
      <c r="J247" s="9">
        <v>0</v>
      </c>
      <c r="K247" s="9">
        <v>0</v>
      </c>
    </row>
    <row r="248" spans="1:11" s="4" customFormat="1" ht="13.5" customHeight="1">
      <c r="A248" s="79"/>
      <c r="B248" s="79"/>
      <c r="C248" s="10">
        <v>4010</v>
      </c>
      <c r="D248" s="10" t="s">
        <v>96</v>
      </c>
      <c r="E248" s="9">
        <v>84449</v>
      </c>
      <c r="F248" s="9">
        <v>35009.68</v>
      </c>
      <c r="G248" s="63">
        <f t="shared" si="21"/>
        <v>0.4145659510473777</v>
      </c>
      <c r="H248" s="9">
        <f aca="true" t="shared" si="25" ref="H248:H260">E248</f>
        <v>84449</v>
      </c>
      <c r="I248" s="9">
        <f aca="true" t="shared" si="26" ref="I248:I260">F248</f>
        <v>35009.68</v>
      </c>
      <c r="J248" s="9">
        <v>0</v>
      </c>
      <c r="K248" s="9">
        <v>0</v>
      </c>
    </row>
    <row r="249" spans="1:11" s="4" customFormat="1" ht="13.5" customHeight="1">
      <c r="A249" s="79"/>
      <c r="B249" s="79"/>
      <c r="C249" s="10">
        <v>4040</v>
      </c>
      <c r="D249" s="10" t="s">
        <v>97</v>
      </c>
      <c r="E249" s="9">
        <v>5746</v>
      </c>
      <c r="F249" s="9">
        <v>5745.1</v>
      </c>
      <c r="G249" s="63">
        <f t="shared" si="21"/>
        <v>0.999843369300383</v>
      </c>
      <c r="H249" s="9">
        <f t="shared" si="25"/>
        <v>5746</v>
      </c>
      <c r="I249" s="9">
        <f t="shared" si="26"/>
        <v>5745.1</v>
      </c>
      <c r="J249" s="9">
        <v>0</v>
      </c>
      <c r="K249" s="9">
        <v>0</v>
      </c>
    </row>
    <row r="250" spans="1:11" s="4" customFormat="1" ht="13.5" customHeight="1">
      <c r="A250" s="79"/>
      <c r="B250" s="79"/>
      <c r="C250" s="10">
        <v>4110</v>
      </c>
      <c r="D250" s="10" t="s">
        <v>98</v>
      </c>
      <c r="E250" s="9">
        <v>25663.16</v>
      </c>
      <c r="F250" s="9">
        <v>8056.2</v>
      </c>
      <c r="G250" s="63">
        <f t="shared" si="21"/>
        <v>0.3139208109991131</v>
      </c>
      <c r="H250" s="9">
        <f t="shared" si="25"/>
        <v>25663.16</v>
      </c>
      <c r="I250" s="9">
        <f t="shared" si="26"/>
        <v>8056.2</v>
      </c>
      <c r="J250" s="9">
        <v>0</v>
      </c>
      <c r="K250" s="9">
        <v>0</v>
      </c>
    </row>
    <row r="251" spans="1:11" s="4" customFormat="1" ht="13.5" customHeight="1">
      <c r="A251" s="79"/>
      <c r="B251" s="79"/>
      <c r="C251" s="10">
        <v>4120</v>
      </c>
      <c r="D251" s="10" t="s">
        <v>99</v>
      </c>
      <c r="E251" s="9">
        <v>4047</v>
      </c>
      <c r="F251" s="9">
        <v>1125.8</v>
      </c>
      <c r="G251" s="63">
        <f t="shared" si="21"/>
        <v>0.27818136891524586</v>
      </c>
      <c r="H251" s="9">
        <f t="shared" si="25"/>
        <v>4047</v>
      </c>
      <c r="I251" s="9">
        <f t="shared" si="26"/>
        <v>1125.8</v>
      </c>
      <c r="J251" s="9">
        <v>0</v>
      </c>
      <c r="K251" s="9">
        <v>0</v>
      </c>
    </row>
    <row r="252" spans="1:11" s="4" customFormat="1" ht="13.5" customHeight="1">
      <c r="A252" s="79"/>
      <c r="B252" s="79"/>
      <c r="C252" s="10">
        <v>4170</v>
      </c>
      <c r="D252" s="10" t="s">
        <v>95</v>
      </c>
      <c r="E252" s="9">
        <v>108870</v>
      </c>
      <c r="F252" s="9">
        <v>49248</v>
      </c>
      <c r="G252" s="63">
        <f t="shared" si="21"/>
        <v>0.4523560209424084</v>
      </c>
      <c r="H252" s="9">
        <f t="shared" si="25"/>
        <v>108870</v>
      </c>
      <c r="I252" s="9">
        <f t="shared" si="26"/>
        <v>49248</v>
      </c>
      <c r="J252" s="9">
        <v>0</v>
      </c>
      <c r="K252" s="9">
        <v>0</v>
      </c>
    </row>
    <row r="253" spans="1:11" s="4" customFormat="1" ht="13.5" customHeight="1">
      <c r="A253" s="79"/>
      <c r="B253" s="79"/>
      <c r="C253" s="10">
        <v>4210</v>
      </c>
      <c r="D253" s="10" t="s">
        <v>100</v>
      </c>
      <c r="E253" s="9">
        <v>60500</v>
      </c>
      <c r="F253" s="9">
        <v>33496.66</v>
      </c>
      <c r="G253" s="63">
        <f t="shared" si="21"/>
        <v>0.5536638016528926</v>
      </c>
      <c r="H253" s="9">
        <f t="shared" si="25"/>
        <v>60500</v>
      </c>
      <c r="I253" s="9">
        <f t="shared" si="26"/>
        <v>33496.66</v>
      </c>
      <c r="J253" s="9">
        <v>0</v>
      </c>
      <c r="K253" s="9">
        <v>0</v>
      </c>
    </row>
    <row r="254" spans="1:11" s="4" customFormat="1" ht="26.25" customHeight="1">
      <c r="A254" s="79"/>
      <c r="B254" s="79"/>
      <c r="C254" s="10">
        <v>4240</v>
      </c>
      <c r="D254" s="8" t="s">
        <v>117</v>
      </c>
      <c r="E254" s="9">
        <v>1000</v>
      </c>
      <c r="F254" s="9">
        <v>0</v>
      </c>
      <c r="G254" s="63">
        <f t="shared" si="21"/>
        <v>0</v>
      </c>
      <c r="H254" s="9">
        <f t="shared" si="25"/>
        <v>1000</v>
      </c>
      <c r="I254" s="9">
        <f t="shared" si="26"/>
        <v>0</v>
      </c>
      <c r="J254" s="9">
        <v>0</v>
      </c>
      <c r="K254" s="9">
        <v>0</v>
      </c>
    </row>
    <row r="255" spans="1:11" s="4" customFormat="1" ht="13.5" customHeight="1">
      <c r="A255" s="79"/>
      <c r="B255" s="79"/>
      <c r="C255" s="10">
        <v>4260</v>
      </c>
      <c r="D255" s="10" t="s">
        <v>107</v>
      </c>
      <c r="E255" s="9">
        <v>10000</v>
      </c>
      <c r="F255" s="9">
        <v>3409.85</v>
      </c>
      <c r="G255" s="63">
        <f t="shared" si="21"/>
        <v>0.340985</v>
      </c>
      <c r="H255" s="9">
        <f t="shared" si="25"/>
        <v>10000</v>
      </c>
      <c r="I255" s="9">
        <f t="shared" si="26"/>
        <v>3409.85</v>
      </c>
      <c r="J255" s="9">
        <v>0</v>
      </c>
      <c r="K255" s="9">
        <v>0</v>
      </c>
    </row>
    <row r="256" spans="1:11" s="77" customFormat="1" ht="13.5" customHeight="1">
      <c r="A256" s="79"/>
      <c r="B256" s="79"/>
      <c r="C256" s="10">
        <v>4300</v>
      </c>
      <c r="D256" s="10" t="s">
        <v>83</v>
      </c>
      <c r="E256" s="9">
        <v>135142.26</v>
      </c>
      <c r="F256" s="9">
        <v>49849.25</v>
      </c>
      <c r="G256" s="63">
        <f t="shared" si="21"/>
        <v>0.3688650019616366</v>
      </c>
      <c r="H256" s="9">
        <f t="shared" si="25"/>
        <v>135142.26</v>
      </c>
      <c r="I256" s="9">
        <f t="shared" si="26"/>
        <v>49849.25</v>
      </c>
      <c r="J256" s="9">
        <v>0</v>
      </c>
      <c r="K256" s="9">
        <v>0</v>
      </c>
    </row>
    <row r="257" spans="1:11" s="4" customFormat="1" ht="39" customHeight="1">
      <c r="A257" s="79"/>
      <c r="B257" s="79"/>
      <c r="C257" s="35">
        <v>4370</v>
      </c>
      <c r="D257" s="42" t="s">
        <v>110</v>
      </c>
      <c r="E257" s="43">
        <v>2000</v>
      </c>
      <c r="F257" s="43">
        <v>1241.6</v>
      </c>
      <c r="G257" s="63">
        <f t="shared" si="21"/>
        <v>0.6207999999999999</v>
      </c>
      <c r="H257" s="9">
        <f t="shared" si="25"/>
        <v>2000</v>
      </c>
      <c r="I257" s="9">
        <f t="shared" si="26"/>
        <v>1241.6</v>
      </c>
      <c r="J257" s="9">
        <v>0</v>
      </c>
      <c r="K257" s="9">
        <v>0</v>
      </c>
    </row>
    <row r="258" spans="1:11" s="4" customFormat="1" ht="15" customHeight="1">
      <c r="A258" s="79"/>
      <c r="B258" s="79"/>
      <c r="C258" s="10">
        <v>4410</v>
      </c>
      <c r="D258" s="8" t="s">
        <v>104</v>
      </c>
      <c r="E258" s="9">
        <v>3186.84</v>
      </c>
      <c r="F258" s="9">
        <v>1781.34</v>
      </c>
      <c r="G258" s="63">
        <f t="shared" si="21"/>
        <v>0.5589675038596227</v>
      </c>
      <c r="H258" s="9">
        <f t="shared" si="25"/>
        <v>3186.84</v>
      </c>
      <c r="I258" s="9">
        <f t="shared" si="26"/>
        <v>1781.34</v>
      </c>
      <c r="J258" s="9">
        <v>0</v>
      </c>
      <c r="K258" s="9">
        <v>0</v>
      </c>
    </row>
    <row r="259" spans="1:11" s="4" customFormat="1" ht="15" customHeight="1">
      <c r="A259" s="79"/>
      <c r="B259" s="79"/>
      <c r="C259" s="10">
        <v>4430</v>
      </c>
      <c r="D259" s="8" t="s">
        <v>87</v>
      </c>
      <c r="E259" s="9">
        <v>750</v>
      </c>
      <c r="F259" s="9">
        <v>0</v>
      </c>
      <c r="G259" s="63">
        <f t="shared" si="21"/>
        <v>0</v>
      </c>
      <c r="H259" s="9">
        <f t="shared" si="25"/>
        <v>750</v>
      </c>
      <c r="I259" s="9">
        <f t="shared" si="26"/>
        <v>0</v>
      </c>
      <c r="J259" s="9">
        <v>0</v>
      </c>
      <c r="K259" s="9">
        <v>0</v>
      </c>
    </row>
    <row r="260" spans="1:11" s="4" customFormat="1" ht="27" customHeight="1">
      <c r="A260" s="79"/>
      <c r="B260" s="80"/>
      <c r="C260" s="10">
        <v>4700</v>
      </c>
      <c r="D260" s="8" t="s">
        <v>113</v>
      </c>
      <c r="E260" s="9">
        <v>10000</v>
      </c>
      <c r="F260" s="9">
        <v>6630</v>
      </c>
      <c r="G260" s="63">
        <f t="shared" si="21"/>
        <v>0.663</v>
      </c>
      <c r="H260" s="9">
        <f t="shared" si="25"/>
        <v>10000</v>
      </c>
      <c r="I260" s="9">
        <f t="shared" si="26"/>
        <v>6630</v>
      </c>
      <c r="J260" s="9">
        <v>0</v>
      </c>
      <c r="K260" s="9">
        <v>0</v>
      </c>
    </row>
    <row r="261" spans="1:11" ht="13.5" customHeight="1">
      <c r="A261" s="69">
        <v>852</v>
      </c>
      <c r="B261" s="122"/>
      <c r="C261" s="89"/>
      <c r="D261" s="29" t="s">
        <v>60</v>
      </c>
      <c r="E261" s="22">
        <f>E262+E264+E266+E272+E279+E289+E291+E294+E296+E298+E317+E319+E325</f>
        <v>14608600</v>
      </c>
      <c r="F261" s="22">
        <f>F262+F264+F266+F272+F279+F289+F291+F294+F296+F298+F317+F319+F325</f>
        <v>6953248.029999999</v>
      </c>
      <c r="G261" s="87">
        <f t="shared" si="21"/>
        <v>0.47596949947291317</v>
      </c>
      <c r="H261" s="22">
        <f>H262+H264+H266+H272+H279+H289+H291+H294+H296+H298+H317+H319+H325</f>
        <v>14608600</v>
      </c>
      <c r="I261" s="22">
        <f>I262+I264+I266+I272+I279+I289+I291+I294+I296+I298+I317+I319+I325</f>
        <v>6953248.029999999</v>
      </c>
      <c r="J261" s="22">
        <f>J264</f>
        <v>0</v>
      </c>
      <c r="K261" s="22">
        <f>K264</f>
        <v>0</v>
      </c>
    </row>
    <row r="262" spans="1:11" ht="13.5" customHeight="1">
      <c r="A262" s="81"/>
      <c r="B262" s="127">
        <v>85201</v>
      </c>
      <c r="C262" s="96"/>
      <c r="D262" s="52" t="s">
        <v>149</v>
      </c>
      <c r="E262" s="38">
        <f>E263</f>
        <v>3900</v>
      </c>
      <c r="F262" s="38">
        <f>F263</f>
        <v>0</v>
      </c>
      <c r="G262" s="65">
        <f t="shared" si="21"/>
        <v>0</v>
      </c>
      <c r="H262" s="38">
        <f>H263</f>
        <v>3900</v>
      </c>
      <c r="I262" s="38">
        <f>I263</f>
        <v>0</v>
      </c>
      <c r="J262" s="38">
        <f>J263</f>
        <v>0</v>
      </c>
      <c r="K262" s="38">
        <f>K263</f>
        <v>0</v>
      </c>
    </row>
    <row r="263" spans="1:11" ht="13.5" customHeight="1">
      <c r="A263" s="81"/>
      <c r="B263" s="95"/>
      <c r="C263" s="89">
        <v>3110</v>
      </c>
      <c r="D263" s="12" t="s">
        <v>122</v>
      </c>
      <c r="E263" s="9">
        <v>3900</v>
      </c>
      <c r="F263" s="9">
        <v>0</v>
      </c>
      <c r="G263" s="63">
        <f>F263/E263</f>
        <v>0</v>
      </c>
      <c r="H263" s="9">
        <v>3900</v>
      </c>
      <c r="I263" s="9">
        <v>0</v>
      </c>
      <c r="J263" s="9">
        <v>0</v>
      </c>
      <c r="K263" s="9">
        <v>0</v>
      </c>
    </row>
    <row r="264" spans="1:11" s="4" customFormat="1" ht="12.75">
      <c r="A264" s="81"/>
      <c r="B264" s="144">
        <v>85202</v>
      </c>
      <c r="C264" s="88"/>
      <c r="D264" s="52" t="s">
        <v>63</v>
      </c>
      <c r="E264" s="38">
        <f>E265</f>
        <v>280050</v>
      </c>
      <c r="F264" s="38">
        <f>F265</f>
        <v>116122.09</v>
      </c>
      <c r="G264" s="65">
        <f t="shared" si="21"/>
        <v>0.41464770576682736</v>
      </c>
      <c r="H264" s="38">
        <f>H265</f>
        <v>280050</v>
      </c>
      <c r="I264" s="38">
        <f>I265</f>
        <v>116122.09</v>
      </c>
      <c r="J264" s="38">
        <f>J265</f>
        <v>0</v>
      </c>
      <c r="K264" s="38">
        <f>K265</f>
        <v>0</v>
      </c>
    </row>
    <row r="265" spans="1:11" s="4" customFormat="1" ht="38.25">
      <c r="A265" s="81"/>
      <c r="B265" s="145"/>
      <c r="C265" s="90">
        <v>4330</v>
      </c>
      <c r="D265" s="13" t="s">
        <v>120</v>
      </c>
      <c r="E265" s="9">
        <v>280050</v>
      </c>
      <c r="F265" s="9">
        <v>116122.09</v>
      </c>
      <c r="G265" s="63">
        <f t="shared" si="21"/>
        <v>0.41464770576682736</v>
      </c>
      <c r="H265" s="9">
        <f>E265</f>
        <v>280050</v>
      </c>
      <c r="I265" s="9">
        <f>F265</f>
        <v>116122.09</v>
      </c>
      <c r="J265" s="9">
        <v>0</v>
      </c>
      <c r="K265" s="9">
        <v>0</v>
      </c>
    </row>
    <row r="266" spans="1:11" s="4" customFormat="1" ht="12.75">
      <c r="A266" s="92"/>
      <c r="B266" s="97">
        <v>85204</v>
      </c>
      <c r="C266" s="96"/>
      <c r="D266" s="52" t="s">
        <v>150</v>
      </c>
      <c r="E266" s="38">
        <f>E267+E268+E269+E270+E271</f>
        <v>19014</v>
      </c>
      <c r="F266" s="38">
        <f>F267+F268+F269+F270+F271</f>
        <v>3378.07</v>
      </c>
      <c r="G266" s="65">
        <f aca="true" t="shared" si="27" ref="G266:G271">F266/E266</f>
        <v>0.17766224886925425</v>
      </c>
      <c r="H266" s="38">
        <f>H267+H268+H269+H270+H271</f>
        <v>19014</v>
      </c>
      <c r="I266" s="38">
        <f>I267+I268+I269+I270+I271</f>
        <v>3378.07</v>
      </c>
      <c r="J266" s="38">
        <v>0</v>
      </c>
      <c r="K266" s="38">
        <v>0</v>
      </c>
    </row>
    <row r="267" spans="1:11" s="4" customFormat="1" ht="12.75">
      <c r="A267" s="92"/>
      <c r="B267" s="84"/>
      <c r="C267" s="90">
        <v>3110</v>
      </c>
      <c r="D267" s="12" t="s">
        <v>122</v>
      </c>
      <c r="E267" s="9">
        <v>8090</v>
      </c>
      <c r="F267" s="9">
        <v>1294.7</v>
      </c>
      <c r="G267" s="63">
        <f t="shared" si="27"/>
        <v>0.1600370828182942</v>
      </c>
      <c r="H267" s="9">
        <v>8090</v>
      </c>
      <c r="I267" s="9">
        <v>1294.7</v>
      </c>
      <c r="J267" s="9">
        <v>0</v>
      </c>
      <c r="K267" s="9">
        <v>0</v>
      </c>
    </row>
    <row r="268" spans="1:11" s="4" customFormat="1" ht="12.75">
      <c r="A268" s="92"/>
      <c r="B268" s="84"/>
      <c r="C268" s="90">
        <v>4110</v>
      </c>
      <c r="D268" s="10" t="s">
        <v>98</v>
      </c>
      <c r="E268" s="9">
        <v>650</v>
      </c>
      <c r="F268" s="9">
        <v>0</v>
      </c>
      <c r="G268" s="63">
        <f t="shared" si="27"/>
        <v>0</v>
      </c>
      <c r="H268" s="9">
        <v>650</v>
      </c>
      <c r="I268" s="9">
        <v>0</v>
      </c>
      <c r="J268" s="9">
        <v>0</v>
      </c>
      <c r="K268" s="9">
        <v>0</v>
      </c>
    </row>
    <row r="269" spans="1:11" s="4" customFormat="1" ht="12.75">
      <c r="A269" s="92"/>
      <c r="B269" s="84"/>
      <c r="C269" s="90">
        <v>4120</v>
      </c>
      <c r="D269" s="10" t="s">
        <v>99</v>
      </c>
      <c r="E269" s="9">
        <v>80</v>
      </c>
      <c r="F269" s="9">
        <v>0</v>
      </c>
      <c r="G269" s="63">
        <f t="shared" si="27"/>
        <v>0</v>
      </c>
      <c r="H269" s="9">
        <v>80</v>
      </c>
      <c r="I269" s="9">
        <v>0</v>
      </c>
      <c r="J269" s="9">
        <v>0</v>
      </c>
      <c r="K269" s="9">
        <v>0</v>
      </c>
    </row>
    <row r="270" spans="1:11" s="4" customFormat="1" ht="12.75">
      <c r="A270" s="92"/>
      <c r="B270" s="84"/>
      <c r="C270" s="90">
        <v>4170</v>
      </c>
      <c r="D270" s="10" t="s">
        <v>95</v>
      </c>
      <c r="E270" s="9">
        <v>2994</v>
      </c>
      <c r="F270" s="9">
        <v>1374.18</v>
      </c>
      <c r="G270" s="63">
        <f t="shared" si="27"/>
        <v>0.45897795591182367</v>
      </c>
      <c r="H270" s="9">
        <v>2994</v>
      </c>
      <c r="I270" s="9">
        <v>1374.18</v>
      </c>
      <c r="J270" s="9">
        <v>0</v>
      </c>
      <c r="K270" s="9">
        <v>0</v>
      </c>
    </row>
    <row r="271" spans="1:11" s="4" customFormat="1" ht="12.75">
      <c r="A271" s="92"/>
      <c r="B271" s="91"/>
      <c r="C271" s="90">
        <v>4300</v>
      </c>
      <c r="D271" s="10" t="s">
        <v>83</v>
      </c>
      <c r="E271" s="9">
        <v>7200</v>
      </c>
      <c r="F271" s="9">
        <v>709.19</v>
      </c>
      <c r="G271" s="63">
        <f t="shared" si="27"/>
        <v>0.09849861111111112</v>
      </c>
      <c r="H271" s="9">
        <v>7200</v>
      </c>
      <c r="I271" s="9">
        <v>709.19</v>
      </c>
      <c r="J271" s="9">
        <v>0</v>
      </c>
      <c r="K271" s="9">
        <v>0</v>
      </c>
    </row>
    <row r="272" spans="1:11" s="4" customFormat="1" ht="25.5">
      <c r="A272" s="80"/>
      <c r="B272" s="39">
        <v>85205</v>
      </c>
      <c r="C272" s="46"/>
      <c r="D272" s="52" t="s">
        <v>121</v>
      </c>
      <c r="E272" s="38">
        <f>SUM(E273:E278)</f>
        <v>56391</v>
      </c>
      <c r="F272" s="38">
        <f>SUM(F273:F278)</f>
        <v>28695.59</v>
      </c>
      <c r="G272" s="65">
        <f t="shared" si="21"/>
        <v>0.5088682591193631</v>
      </c>
      <c r="H272" s="38">
        <f>SUM(H273:H278)</f>
        <v>56391</v>
      </c>
      <c r="I272" s="38">
        <f>SUM(I273:I278)</f>
        <v>28695.59</v>
      </c>
      <c r="J272" s="38">
        <f>SUM(J273:J278)</f>
        <v>0</v>
      </c>
      <c r="K272" s="38">
        <f>SUM(K273:K278)</f>
        <v>0</v>
      </c>
    </row>
    <row r="273" spans="1:11" s="4" customFormat="1" ht="12.75">
      <c r="A273" s="79"/>
      <c r="B273" s="79"/>
      <c r="C273" s="35">
        <v>4010</v>
      </c>
      <c r="D273" s="35" t="s">
        <v>96</v>
      </c>
      <c r="E273" s="43">
        <v>29501</v>
      </c>
      <c r="F273" s="43">
        <v>13379.7</v>
      </c>
      <c r="G273" s="66">
        <f t="shared" si="21"/>
        <v>0.45353377851598253</v>
      </c>
      <c r="H273" s="43">
        <f aca="true" t="shared" si="28" ref="H273:H324">E273</f>
        <v>29501</v>
      </c>
      <c r="I273" s="43">
        <f aca="true" t="shared" si="29" ref="I273:I324">F273</f>
        <v>13379.7</v>
      </c>
      <c r="J273" s="43">
        <v>0</v>
      </c>
      <c r="K273" s="43">
        <v>0</v>
      </c>
    </row>
    <row r="274" spans="1:11" s="4" customFormat="1" ht="12.75">
      <c r="A274" s="79"/>
      <c r="B274" s="79"/>
      <c r="C274" s="10">
        <v>4040</v>
      </c>
      <c r="D274" s="10" t="s">
        <v>97</v>
      </c>
      <c r="E274" s="9">
        <v>2069</v>
      </c>
      <c r="F274" s="9">
        <v>2055.12</v>
      </c>
      <c r="G274" s="63">
        <f t="shared" si="21"/>
        <v>0.9932914451425809</v>
      </c>
      <c r="H274" s="9">
        <v>2069</v>
      </c>
      <c r="I274" s="9">
        <v>2055.12</v>
      </c>
      <c r="J274" s="9">
        <v>0</v>
      </c>
      <c r="K274" s="9">
        <v>0</v>
      </c>
    </row>
    <row r="275" spans="1:11" s="4" customFormat="1" ht="12.75">
      <c r="A275" s="79"/>
      <c r="B275" s="79"/>
      <c r="C275" s="10">
        <v>4110</v>
      </c>
      <c r="D275" s="10" t="s">
        <v>98</v>
      </c>
      <c r="E275" s="9">
        <v>5046</v>
      </c>
      <c r="F275" s="9">
        <v>2633.63</v>
      </c>
      <c r="G275" s="63">
        <f t="shared" si="21"/>
        <v>0.5219242964724534</v>
      </c>
      <c r="H275" s="9">
        <f t="shared" si="28"/>
        <v>5046</v>
      </c>
      <c r="I275" s="9">
        <f t="shared" si="29"/>
        <v>2633.63</v>
      </c>
      <c r="J275" s="9">
        <v>0</v>
      </c>
      <c r="K275" s="9">
        <v>0</v>
      </c>
    </row>
    <row r="276" spans="1:11" s="4" customFormat="1" ht="12.75">
      <c r="A276" s="79"/>
      <c r="B276" s="79"/>
      <c r="C276" s="10">
        <v>4120</v>
      </c>
      <c r="D276" s="10" t="s">
        <v>99</v>
      </c>
      <c r="E276" s="9">
        <v>775</v>
      </c>
      <c r="F276" s="9">
        <v>378.14</v>
      </c>
      <c r="G276" s="63">
        <f t="shared" si="21"/>
        <v>0.48792258064516125</v>
      </c>
      <c r="H276" s="9">
        <f t="shared" si="28"/>
        <v>775</v>
      </c>
      <c r="I276" s="9">
        <f t="shared" si="29"/>
        <v>378.14</v>
      </c>
      <c r="J276" s="9">
        <v>0</v>
      </c>
      <c r="K276" s="9">
        <v>0</v>
      </c>
    </row>
    <row r="277" spans="1:11" s="4" customFormat="1" ht="12.75">
      <c r="A277" s="79"/>
      <c r="B277" s="79"/>
      <c r="C277" s="10">
        <v>4210</v>
      </c>
      <c r="D277" s="10" t="s">
        <v>100</v>
      </c>
      <c r="E277" s="9">
        <v>14000</v>
      </c>
      <c r="F277" s="9">
        <v>5850</v>
      </c>
      <c r="G277" s="63">
        <f t="shared" si="21"/>
        <v>0.41785714285714287</v>
      </c>
      <c r="H277" s="9">
        <f t="shared" si="28"/>
        <v>14000</v>
      </c>
      <c r="I277" s="9">
        <f t="shared" si="29"/>
        <v>5850</v>
      </c>
      <c r="J277" s="9">
        <v>0</v>
      </c>
      <c r="K277" s="9">
        <v>0</v>
      </c>
    </row>
    <row r="278" spans="1:11" s="4" customFormat="1" ht="12.75">
      <c r="A278" s="79"/>
      <c r="B278" s="80"/>
      <c r="C278" s="10">
        <v>4300</v>
      </c>
      <c r="D278" s="10" t="s">
        <v>83</v>
      </c>
      <c r="E278" s="9">
        <v>5000</v>
      </c>
      <c r="F278" s="9">
        <v>4399</v>
      </c>
      <c r="G278" s="63">
        <f t="shared" si="21"/>
        <v>0.8798</v>
      </c>
      <c r="H278" s="9">
        <f t="shared" si="28"/>
        <v>5000</v>
      </c>
      <c r="I278" s="9">
        <f t="shared" si="29"/>
        <v>4399</v>
      </c>
      <c r="J278" s="9">
        <v>0</v>
      </c>
      <c r="K278" s="9">
        <v>0</v>
      </c>
    </row>
    <row r="279" spans="1:11" s="4" customFormat="1" ht="51.75" customHeight="1">
      <c r="A279" s="79"/>
      <c r="B279" s="146">
        <v>85212</v>
      </c>
      <c r="C279" s="46"/>
      <c r="D279" s="37" t="s">
        <v>74</v>
      </c>
      <c r="E279" s="38">
        <f>SUM(E280:E288)</f>
        <v>9285000</v>
      </c>
      <c r="F279" s="38">
        <f>SUM(F280:F288)</f>
        <v>4516556.299999999</v>
      </c>
      <c r="G279" s="65">
        <f t="shared" si="21"/>
        <v>0.48643578890683886</v>
      </c>
      <c r="H279" s="38">
        <f>SUM(H280:H288)</f>
        <v>9285000</v>
      </c>
      <c r="I279" s="38">
        <f>SUM(I280:I288)</f>
        <v>4516556.299999999</v>
      </c>
      <c r="J279" s="38">
        <f>SUM(J280:J288)</f>
        <v>0</v>
      </c>
      <c r="K279" s="38">
        <f>SUM(K280:K288)</f>
        <v>0</v>
      </c>
    </row>
    <row r="280" spans="1:11" s="4" customFormat="1" ht="12" customHeight="1">
      <c r="A280" s="79"/>
      <c r="B280" s="147"/>
      <c r="C280" s="10">
        <v>3110</v>
      </c>
      <c r="D280" s="12" t="s">
        <v>122</v>
      </c>
      <c r="E280" s="16">
        <v>9015000</v>
      </c>
      <c r="F280" s="16">
        <v>4386388.11</v>
      </c>
      <c r="G280" s="63">
        <f t="shared" si="21"/>
        <v>0.4865655141430949</v>
      </c>
      <c r="H280" s="9">
        <f t="shared" si="28"/>
        <v>9015000</v>
      </c>
      <c r="I280" s="9">
        <f t="shared" si="29"/>
        <v>4386388.11</v>
      </c>
      <c r="J280" s="9">
        <v>0</v>
      </c>
      <c r="K280" s="9">
        <v>0</v>
      </c>
    </row>
    <row r="281" spans="1:11" s="4" customFormat="1" ht="14.25" customHeight="1">
      <c r="A281" s="79"/>
      <c r="B281" s="147"/>
      <c r="C281" s="10">
        <v>4010</v>
      </c>
      <c r="D281" s="10" t="s">
        <v>96</v>
      </c>
      <c r="E281" s="9">
        <v>177000</v>
      </c>
      <c r="F281" s="9">
        <v>92162.96</v>
      </c>
      <c r="G281" s="63">
        <f t="shared" si="21"/>
        <v>0.5206946892655367</v>
      </c>
      <c r="H281" s="9">
        <f t="shared" si="28"/>
        <v>177000</v>
      </c>
      <c r="I281" s="9">
        <f t="shared" si="29"/>
        <v>92162.96</v>
      </c>
      <c r="J281" s="9">
        <v>0</v>
      </c>
      <c r="K281" s="9">
        <v>0</v>
      </c>
    </row>
    <row r="282" spans="1:11" s="4" customFormat="1" ht="13.5" customHeight="1">
      <c r="A282" s="79"/>
      <c r="B282" s="147"/>
      <c r="C282" s="10">
        <v>4040</v>
      </c>
      <c r="D282" s="10" t="s">
        <v>97</v>
      </c>
      <c r="E282" s="9">
        <v>13880</v>
      </c>
      <c r="F282" s="9">
        <v>13879.5</v>
      </c>
      <c r="G282" s="63">
        <f t="shared" si="21"/>
        <v>0.999963976945245</v>
      </c>
      <c r="H282" s="9">
        <f t="shared" si="28"/>
        <v>13880</v>
      </c>
      <c r="I282" s="9">
        <f t="shared" si="29"/>
        <v>13879.5</v>
      </c>
      <c r="J282" s="9">
        <v>0</v>
      </c>
      <c r="K282" s="9">
        <v>0</v>
      </c>
    </row>
    <row r="283" spans="1:11" s="4" customFormat="1" ht="12.75" customHeight="1">
      <c r="A283" s="79"/>
      <c r="B283" s="147"/>
      <c r="C283" s="10">
        <v>4110</v>
      </c>
      <c r="D283" s="10" t="s">
        <v>98</v>
      </c>
      <c r="E283" s="9">
        <v>30447</v>
      </c>
      <c r="F283" s="9">
        <v>18106.75</v>
      </c>
      <c r="G283" s="63">
        <f t="shared" si="21"/>
        <v>0.5946973429237692</v>
      </c>
      <c r="H283" s="9">
        <f t="shared" si="28"/>
        <v>30447</v>
      </c>
      <c r="I283" s="9">
        <f t="shared" si="29"/>
        <v>18106.75</v>
      </c>
      <c r="J283" s="9">
        <v>0</v>
      </c>
      <c r="K283" s="9">
        <v>0</v>
      </c>
    </row>
    <row r="284" spans="1:11" s="4" customFormat="1" ht="14.25" customHeight="1">
      <c r="A284" s="79"/>
      <c r="B284" s="147"/>
      <c r="C284" s="10">
        <v>4120</v>
      </c>
      <c r="D284" s="10" t="s">
        <v>99</v>
      </c>
      <c r="E284" s="9">
        <v>4670</v>
      </c>
      <c r="F284" s="9">
        <v>1411.64</v>
      </c>
      <c r="G284" s="63">
        <f t="shared" si="21"/>
        <v>0.30227837259100643</v>
      </c>
      <c r="H284" s="9">
        <f t="shared" si="28"/>
        <v>4670</v>
      </c>
      <c r="I284" s="9">
        <f t="shared" si="29"/>
        <v>1411.64</v>
      </c>
      <c r="J284" s="9">
        <v>0</v>
      </c>
      <c r="K284" s="9">
        <v>0</v>
      </c>
    </row>
    <row r="285" spans="1:11" s="4" customFormat="1" ht="14.25" customHeight="1">
      <c r="A285" s="79"/>
      <c r="B285" s="147"/>
      <c r="C285" s="10">
        <v>4170</v>
      </c>
      <c r="D285" s="10" t="s">
        <v>95</v>
      </c>
      <c r="E285" s="9">
        <v>2000</v>
      </c>
      <c r="F285" s="9">
        <v>0</v>
      </c>
      <c r="G285" s="63">
        <f t="shared" si="21"/>
        <v>0</v>
      </c>
      <c r="H285" s="9">
        <f t="shared" si="28"/>
        <v>2000</v>
      </c>
      <c r="I285" s="9">
        <f t="shared" si="29"/>
        <v>0</v>
      </c>
      <c r="J285" s="9">
        <v>0</v>
      </c>
      <c r="K285" s="9">
        <v>0</v>
      </c>
    </row>
    <row r="286" spans="1:11" s="4" customFormat="1" ht="14.25" customHeight="1">
      <c r="A286" s="79"/>
      <c r="B286" s="147"/>
      <c r="C286" s="10">
        <v>4210</v>
      </c>
      <c r="D286" s="10" t="s">
        <v>100</v>
      </c>
      <c r="E286" s="9">
        <v>17003</v>
      </c>
      <c r="F286" s="9">
        <v>676.22</v>
      </c>
      <c r="G286" s="63">
        <f t="shared" si="21"/>
        <v>0.039770628712580136</v>
      </c>
      <c r="H286" s="9">
        <f t="shared" si="28"/>
        <v>17003</v>
      </c>
      <c r="I286" s="9">
        <f t="shared" si="29"/>
        <v>676.22</v>
      </c>
      <c r="J286" s="9">
        <v>0</v>
      </c>
      <c r="K286" s="9">
        <v>0</v>
      </c>
    </row>
    <row r="287" spans="1:11" s="4" customFormat="1" ht="14.25" customHeight="1">
      <c r="A287" s="79"/>
      <c r="B287" s="147"/>
      <c r="C287" s="10">
        <v>4300</v>
      </c>
      <c r="D287" s="10" t="s">
        <v>83</v>
      </c>
      <c r="E287" s="9">
        <v>24000</v>
      </c>
      <c r="F287" s="9">
        <v>3579.52</v>
      </c>
      <c r="G287" s="63">
        <f t="shared" si="21"/>
        <v>0.14914666666666668</v>
      </c>
      <c r="H287" s="9">
        <f t="shared" si="28"/>
        <v>24000</v>
      </c>
      <c r="I287" s="9">
        <f t="shared" si="29"/>
        <v>3579.52</v>
      </c>
      <c r="J287" s="9">
        <v>0</v>
      </c>
      <c r="K287" s="9">
        <v>0</v>
      </c>
    </row>
    <row r="288" spans="1:11" s="77" customFormat="1" ht="14.25" customHeight="1">
      <c r="A288" s="79"/>
      <c r="B288" s="148"/>
      <c r="C288" s="10">
        <v>4410</v>
      </c>
      <c r="D288" s="8" t="s">
        <v>104</v>
      </c>
      <c r="E288" s="9">
        <v>1000</v>
      </c>
      <c r="F288" s="9">
        <v>351.6</v>
      </c>
      <c r="G288" s="63">
        <f t="shared" si="21"/>
        <v>0.3516</v>
      </c>
      <c r="H288" s="9">
        <f t="shared" si="28"/>
        <v>1000</v>
      </c>
      <c r="I288" s="9">
        <f t="shared" si="29"/>
        <v>351.6</v>
      </c>
      <c r="J288" s="9">
        <v>0</v>
      </c>
      <c r="K288" s="9">
        <v>0</v>
      </c>
    </row>
    <row r="289" spans="1:11" s="4" customFormat="1" ht="90" customHeight="1">
      <c r="A289" s="79"/>
      <c r="B289" s="146">
        <v>85213</v>
      </c>
      <c r="C289" s="74"/>
      <c r="D289" s="75" t="s">
        <v>75</v>
      </c>
      <c r="E289" s="54">
        <f>SUM(E290)</f>
        <v>67300</v>
      </c>
      <c r="F289" s="54">
        <f>SUM(F290)</f>
        <v>42071.45</v>
      </c>
      <c r="G289" s="65">
        <f t="shared" si="21"/>
        <v>0.6251329866270431</v>
      </c>
      <c r="H289" s="54">
        <f>SUM(H290)</f>
        <v>67300</v>
      </c>
      <c r="I289" s="54">
        <f>SUM(I290)</f>
        <v>42071.45</v>
      </c>
      <c r="J289" s="54">
        <f>SUM(J290)</f>
        <v>0</v>
      </c>
      <c r="K289" s="54">
        <f>SUM(K290)</f>
        <v>0</v>
      </c>
    </row>
    <row r="290" spans="1:11" s="4" customFormat="1" ht="14.25" customHeight="1">
      <c r="A290" s="79"/>
      <c r="B290" s="148"/>
      <c r="C290" s="10">
        <v>4130</v>
      </c>
      <c r="D290" s="8" t="s">
        <v>123</v>
      </c>
      <c r="E290" s="9">
        <v>67300</v>
      </c>
      <c r="F290" s="9">
        <v>42071.45</v>
      </c>
      <c r="G290" s="63">
        <f t="shared" si="21"/>
        <v>0.6251329866270431</v>
      </c>
      <c r="H290" s="9">
        <f t="shared" si="28"/>
        <v>67300</v>
      </c>
      <c r="I290" s="9">
        <f t="shared" si="29"/>
        <v>42071.45</v>
      </c>
      <c r="J290" s="9">
        <v>0</v>
      </c>
      <c r="K290" s="9">
        <v>0</v>
      </c>
    </row>
    <row r="291" spans="1:11" s="4" customFormat="1" ht="37.5" customHeight="1">
      <c r="A291" s="79"/>
      <c r="B291" s="146">
        <v>85214</v>
      </c>
      <c r="C291" s="46"/>
      <c r="D291" s="37" t="s">
        <v>76</v>
      </c>
      <c r="E291" s="38">
        <f>SUM(E292:E293)</f>
        <v>555000</v>
      </c>
      <c r="F291" s="38">
        <f>SUM(F292:F293)</f>
        <v>242663.21</v>
      </c>
      <c r="G291" s="65">
        <f t="shared" si="21"/>
        <v>0.437231009009009</v>
      </c>
      <c r="H291" s="38">
        <f>SUM(H292:H293)</f>
        <v>555000</v>
      </c>
      <c r="I291" s="38">
        <f>SUM(I292:I293)</f>
        <v>242663.21</v>
      </c>
      <c r="J291" s="38">
        <f>SUM(J292:J293)</f>
        <v>0</v>
      </c>
      <c r="K291" s="38">
        <f>SUM(K292:K293)</f>
        <v>0</v>
      </c>
    </row>
    <row r="292" spans="1:11" s="4" customFormat="1" ht="14.25" customHeight="1">
      <c r="A292" s="79"/>
      <c r="B292" s="147"/>
      <c r="C292" s="10">
        <v>3110</v>
      </c>
      <c r="D292" s="12" t="s">
        <v>122</v>
      </c>
      <c r="E292" s="9">
        <v>536289</v>
      </c>
      <c r="F292" s="9">
        <v>242663.21</v>
      </c>
      <c r="G292" s="63">
        <f t="shared" si="21"/>
        <v>0.45248589846146386</v>
      </c>
      <c r="H292" s="9">
        <f t="shared" si="28"/>
        <v>536289</v>
      </c>
      <c r="I292" s="9">
        <f t="shared" si="29"/>
        <v>242663.21</v>
      </c>
      <c r="J292" s="9">
        <v>0</v>
      </c>
      <c r="K292" s="9">
        <v>0</v>
      </c>
    </row>
    <row r="293" spans="1:11" s="4" customFormat="1" ht="13.5" customHeight="1">
      <c r="A293" s="79"/>
      <c r="B293" s="148"/>
      <c r="C293" s="10">
        <v>3119</v>
      </c>
      <c r="D293" s="12" t="s">
        <v>122</v>
      </c>
      <c r="E293" s="9">
        <v>18711</v>
      </c>
      <c r="F293" s="9">
        <v>0</v>
      </c>
      <c r="G293" s="63">
        <f t="shared" si="21"/>
        <v>0</v>
      </c>
      <c r="H293" s="9">
        <f t="shared" si="28"/>
        <v>18711</v>
      </c>
      <c r="I293" s="9">
        <f t="shared" si="29"/>
        <v>0</v>
      </c>
      <c r="J293" s="9">
        <v>0</v>
      </c>
      <c r="K293" s="9">
        <v>0</v>
      </c>
    </row>
    <row r="294" spans="1:11" s="4" customFormat="1" ht="12.75">
      <c r="A294" s="79"/>
      <c r="B294" s="130">
        <v>85215</v>
      </c>
      <c r="C294" s="46"/>
      <c r="D294" s="52" t="s">
        <v>56</v>
      </c>
      <c r="E294" s="38">
        <f>E295</f>
        <v>1000000</v>
      </c>
      <c r="F294" s="38">
        <f>F295</f>
        <v>455675.62</v>
      </c>
      <c r="G294" s="65">
        <f aca="true" t="shared" si="30" ref="G294:G348">F294/E294</f>
        <v>0.45567562</v>
      </c>
      <c r="H294" s="38">
        <f t="shared" si="28"/>
        <v>1000000</v>
      </c>
      <c r="I294" s="38">
        <f t="shared" si="29"/>
        <v>455675.62</v>
      </c>
      <c r="J294" s="38">
        <v>0</v>
      </c>
      <c r="K294" s="38">
        <v>0</v>
      </c>
    </row>
    <row r="295" spans="1:11" s="4" customFormat="1" ht="12.75">
      <c r="A295" s="79"/>
      <c r="B295" s="140"/>
      <c r="C295" s="10">
        <v>3110</v>
      </c>
      <c r="D295" s="12" t="s">
        <v>122</v>
      </c>
      <c r="E295" s="9">
        <v>1000000</v>
      </c>
      <c r="F295" s="9">
        <v>455675.62</v>
      </c>
      <c r="G295" s="63">
        <f t="shared" si="30"/>
        <v>0.45567562</v>
      </c>
      <c r="H295" s="9">
        <f t="shared" si="28"/>
        <v>1000000</v>
      </c>
      <c r="I295" s="9">
        <f t="shared" si="29"/>
        <v>455675.62</v>
      </c>
      <c r="J295" s="9">
        <v>0</v>
      </c>
      <c r="K295" s="9">
        <v>0</v>
      </c>
    </row>
    <row r="296" spans="1:11" s="4" customFormat="1" ht="12.75">
      <c r="A296" s="79"/>
      <c r="B296" s="139">
        <v>85216</v>
      </c>
      <c r="C296" s="46"/>
      <c r="D296" s="52" t="s">
        <v>80</v>
      </c>
      <c r="E296" s="38">
        <f>E297</f>
        <v>514000</v>
      </c>
      <c r="F296" s="38">
        <f>F297</f>
        <v>241838.28</v>
      </c>
      <c r="G296" s="65">
        <f t="shared" si="30"/>
        <v>0.47050249027237356</v>
      </c>
      <c r="H296" s="38">
        <f t="shared" si="28"/>
        <v>514000</v>
      </c>
      <c r="I296" s="38">
        <f t="shared" si="29"/>
        <v>241838.28</v>
      </c>
      <c r="J296" s="38">
        <v>0</v>
      </c>
      <c r="K296" s="38">
        <v>0</v>
      </c>
    </row>
    <row r="297" spans="1:11" s="4" customFormat="1" ht="12.75">
      <c r="A297" s="79"/>
      <c r="B297" s="140"/>
      <c r="C297" s="10">
        <v>3110</v>
      </c>
      <c r="D297" s="12" t="s">
        <v>122</v>
      </c>
      <c r="E297" s="9">
        <v>514000</v>
      </c>
      <c r="F297" s="9">
        <v>241838.28</v>
      </c>
      <c r="G297" s="63">
        <f t="shared" si="30"/>
        <v>0.47050249027237356</v>
      </c>
      <c r="H297" s="9">
        <f t="shared" si="28"/>
        <v>514000</v>
      </c>
      <c r="I297" s="9">
        <f t="shared" si="29"/>
        <v>241838.28</v>
      </c>
      <c r="J297" s="9">
        <v>0</v>
      </c>
      <c r="K297" s="9">
        <v>0</v>
      </c>
    </row>
    <row r="298" spans="1:11" s="4" customFormat="1" ht="12.75">
      <c r="A298" s="79"/>
      <c r="B298" s="50">
        <v>85219</v>
      </c>
      <c r="C298" s="46"/>
      <c r="D298" s="52" t="s">
        <v>39</v>
      </c>
      <c r="E298" s="38">
        <f>E299+E300+E301+E302+E303+E304+E305+E306+E307+E308+E309+E310+E311+E312+E313+E314+E315+E316</f>
        <v>2351245</v>
      </c>
      <c r="F298" s="38">
        <f>F299+F300+F301+F302+F303+F304+F305+F306+F307+F308+F309+F310+F311+F312+F313+F314+F315+F316</f>
        <v>1057774.29</v>
      </c>
      <c r="G298" s="65">
        <f t="shared" si="30"/>
        <v>0.44987837932669716</v>
      </c>
      <c r="H298" s="38">
        <f t="shared" si="28"/>
        <v>2351245</v>
      </c>
      <c r="I298" s="38">
        <f t="shared" si="29"/>
        <v>1057774.29</v>
      </c>
      <c r="J298" s="38">
        <v>0</v>
      </c>
      <c r="K298" s="38">
        <v>0</v>
      </c>
    </row>
    <row r="299" spans="1:11" s="4" customFormat="1" ht="25.5">
      <c r="A299" s="79"/>
      <c r="B299" s="79"/>
      <c r="C299" s="10">
        <v>3020</v>
      </c>
      <c r="D299" s="8" t="s">
        <v>106</v>
      </c>
      <c r="E299" s="9">
        <v>12929</v>
      </c>
      <c r="F299" s="9">
        <v>1179.02</v>
      </c>
      <c r="G299" s="65">
        <f t="shared" si="30"/>
        <v>0.09119189419135278</v>
      </c>
      <c r="H299" s="9">
        <f>H300+H301+H302+H303+H304+H305+H306+H307+H308+H309+H310+H311+H312+H313+H314+H315+H316</f>
        <v>2338316</v>
      </c>
      <c r="I299" s="9">
        <f t="shared" si="29"/>
        <v>1179.02</v>
      </c>
      <c r="J299" s="9">
        <v>0</v>
      </c>
      <c r="K299" s="9">
        <v>0</v>
      </c>
    </row>
    <row r="300" spans="1:11" s="4" customFormat="1" ht="12.75">
      <c r="A300" s="80"/>
      <c r="B300" s="80"/>
      <c r="C300" s="10">
        <v>3030</v>
      </c>
      <c r="D300" s="10" t="s">
        <v>102</v>
      </c>
      <c r="E300" s="9">
        <v>2380</v>
      </c>
      <c r="F300" s="9">
        <v>2380</v>
      </c>
      <c r="G300" s="63">
        <f t="shared" si="30"/>
        <v>1</v>
      </c>
      <c r="H300" s="9">
        <f t="shared" si="28"/>
        <v>2380</v>
      </c>
      <c r="I300" s="9">
        <f t="shared" si="29"/>
        <v>2380</v>
      </c>
      <c r="J300" s="9">
        <v>0</v>
      </c>
      <c r="K300" s="9">
        <v>0</v>
      </c>
    </row>
    <row r="301" spans="1:11" s="4" customFormat="1" ht="12.75">
      <c r="A301" s="79"/>
      <c r="B301" s="79"/>
      <c r="C301" s="35">
        <v>4010</v>
      </c>
      <c r="D301" s="35" t="s">
        <v>96</v>
      </c>
      <c r="E301" s="43">
        <v>1495984</v>
      </c>
      <c r="F301" s="43">
        <v>623257.58</v>
      </c>
      <c r="G301" s="66">
        <f t="shared" si="30"/>
        <v>0.41662048524583145</v>
      </c>
      <c r="H301" s="43">
        <f t="shared" si="28"/>
        <v>1495984</v>
      </c>
      <c r="I301" s="43">
        <f t="shared" si="29"/>
        <v>623257.58</v>
      </c>
      <c r="J301" s="43">
        <v>0</v>
      </c>
      <c r="K301" s="43">
        <v>0</v>
      </c>
    </row>
    <row r="302" spans="1:11" s="4" customFormat="1" ht="12.75">
      <c r="A302" s="79"/>
      <c r="B302" s="79"/>
      <c r="C302" s="10">
        <v>4040</v>
      </c>
      <c r="D302" s="10" t="s">
        <v>97</v>
      </c>
      <c r="E302" s="9">
        <v>93425</v>
      </c>
      <c r="F302" s="9">
        <v>93132.83</v>
      </c>
      <c r="G302" s="63">
        <f t="shared" si="30"/>
        <v>0.9968726786192132</v>
      </c>
      <c r="H302" s="9">
        <f t="shared" si="28"/>
        <v>93425</v>
      </c>
      <c r="I302" s="9">
        <f t="shared" si="29"/>
        <v>93132.83</v>
      </c>
      <c r="J302" s="9">
        <v>0</v>
      </c>
      <c r="K302" s="9">
        <v>0</v>
      </c>
    </row>
    <row r="303" spans="1:11" s="4" customFormat="1" ht="12.75">
      <c r="A303" s="79"/>
      <c r="B303" s="79"/>
      <c r="C303" s="10">
        <v>4110</v>
      </c>
      <c r="D303" s="10" t="s">
        <v>98</v>
      </c>
      <c r="E303" s="9">
        <v>268258</v>
      </c>
      <c r="F303" s="9">
        <v>128348.25</v>
      </c>
      <c r="G303" s="63">
        <f t="shared" si="30"/>
        <v>0.4784507824556956</v>
      </c>
      <c r="H303" s="9">
        <f t="shared" si="28"/>
        <v>268258</v>
      </c>
      <c r="I303" s="9">
        <f t="shared" si="29"/>
        <v>128348.25</v>
      </c>
      <c r="J303" s="9">
        <v>0</v>
      </c>
      <c r="K303" s="9">
        <v>0</v>
      </c>
    </row>
    <row r="304" spans="1:11" s="4" customFormat="1" ht="12.75">
      <c r="A304" s="79"/>
      <c r="B304" s="79"/>
      <c r="C304" s="10">
        <v>4120</v>
      </c>
      <c r="D304" s="10" t="s">
        <v>99</v>
      </c>
      <c r="E304" s="9">
        <v>41733</v>
      </c>
      <c r="F304" s="9">
        <v>15454.31</v>
      </c>
      <c r="G304" s="63">
        <f t="shared" si="30"/>
        <v>0.37031390027076894</v>
      </c>
      <c r="H304" s="9">
        <f t="shared" si="28"/>
        <v>41733</v>
      </c>
      <c r="I304" s="9">
        <f t="shared" si="29"/>
        <v>15454.31</v>
      </c>
      <c r="J304" s="9">
        <v>0</v>
      </c>
      <c r="K304" s="9">
        <v>0</v>
      </c>
    </row>
    <row r="305" spans="1:11" s="4" customFormat="1" ht="12.75">
      <c r="A305" s="79"/>
      <c r="B305" s="79"/>
      <c r="C305" s="10">
        <v>4170</v>
      </c>
      <c r="D305" s="10" t="s">
        <v>95</v>
      </c>
      <c r="E305" s="9">
        <v>124200</v>
      </c>
      <c r="F305" s="9">
        <v>52240</v>
      </c>
      <c r="G305" s="63">
        <f t="shared" si="30"/>
        <v>0.42061191626409017</v>
      </c>
      <c r="H305" s="9">
        <f t="shared" si="28"/>
        <v>124200</v>
      </c>
      <c r="I305" s="9">
        <f t="shared" si="29"/>
        <v>52240</v>
      </c>
      <c r="J305" s="9">
        <v>0</v>
      </c>
      <c r="K305" s="9">
        <v>0</v>
      </c>
    </row>
    <row r="306" spans="1:11" s="4" customFormat="1" ht="12.75">
      <c r="A306" s="79"/>
      <c r="B306" s="79"/>
      <c r="C306" s="10">
        <v>4210</v>
      </c>
      <c r="D306" s="10" t="s">
        <v>100</v>
      </c>
      <c r="E306" s="9">
        <v>83036</v>
      </c>
      <c r="F306" s="9">
        <v>27405.22</v>
      </c>
      <c r="G306" s="63">
        <f t="shared" si="30"/>
        <v>0.3300402235175105</v>
      </c>
      <c r="H306" s="9">
        <f t="shared" si="28"/>
        <v>83036</v>
      </c>
      <c r="I306" s="9">
        <f t="shared" si="29"/>
        <v>27405.22</v>
      </c>
      <c r="J306" s="9">
        <v>0</v>
      </c>
      <c r="K306" s="9">
        <v>0</v>
      </c>
    </row>
    <row r="307" spans="1:11" s="4" customFormat="1" ht="12.75">
      <c r="A307" s="79"/>
      <c r="B307" s="79"/>
      <c r="C307" s="10">
        <v>4260</v>
      </c>
      <c r="D307" s="10" t="s">
        <v>107</v>
      </c>
      <c r="E307" s="9">
        <v>41000</v>
      </c>
      <c r="F307" s="9">
        <v>16359.03</v>
      </c>
      <c r="G307" s="63">
        <f t="shared" si="30"/>
        <v>0.3990007317073171</v>
      </c>
      <c r="H307" s="9">
        <f t="shared" si="28"/>
        <v>41000</v>
      </c>
      <c r="I307" s="9">
        <f t="shared" si="29"/>
        <v>16359.03</v>
      </c>
      <c r="J307" s="9">
        <v>0</v>
      </c>
      <c r="K307" s="9">
        <v>0</v>
      </c>
    </row>
    <row r="308" spans="1:11" s="4" customFormat="1" ht="12.75">
      <c r="A308" s="79"/>
      <c r="B308" s="79"/>
      <c r="C308" s="10">
        <v>4270</v>
      </c>
      <c r="D308" s="10" t="s">
        <v>88</v>
      </c>
      <c r="E308" s="9">
        <v>10000</v>
      </c>
      <c r="F308" s="9">
        <v>0</v>
      </c>
      <c r="G308" s="63">
        <f t="shared" si="30"/>
        <v>0</v>
      </c>
      <c r="H308" s="9">
        <f t="shared" si="28"/>
        <v>10000</v>
      </c>
      <c r="I308" s="9">
        <f t="shared" si="29"/>
        <v>0</v>
      </c>
      <c r="J308" s="9">
        <v>0</v>
      </c>
      <c r="K308" s="9">
        <v>0</v>
      </c>
    </row>
    <row r="309" spans="1:11" s="4" customFormat="1" ht="12.75">
      <c r="A309" s="79"/>
      <c r="B309" s="79"/>
      <c r="C309" s="10">
        <v>4280</v>
      </c>
      <c r="D309" s="10" t="s">
        <v>108</v>
      </c>
      <c r="E309" s="9">
        <v>3500</v>
      </c>
      <c r="F309" s="9">
        <v>670</v>
      </c>
      <c r="G309" s="63">
        <f t="shared" si="30"/>
        <v>0.19142857142857142</v>
      </c>
      <c r="H309" s="9">
        <f t="shared" si="28"/>
        <v>3500</v>
      </c>
      <c r="I309" s="9">
        <f t="shared" si="29"/>
        <v>670</v>
      </c>
      <c r="J309" s="9">
        <v>0</v>
      </c>
      <c r="K309" s="9">
        <v>0</v>
      </c>
    </row>
    <row r="310" spans="1:11" s="4" customFormat="1" ht="12.75">
      <c r="A310" s="79"/>
      <c r="B310" s="79"/>
      <c r="C310" s="10">
        <v>4300</v>
      </c>
      <c r="D310" s="10" t="s">
        <v>83</v>
      </c>
      <c r="E310" s="9">
        <v>61000</v>
      </c>
      <c r="F310" s="9">
        <v>30084.76</v>
      </c>
      <c r="G310" s="63">
        <f t="shared" si="30"/>
        <v>0.49319278688524587</v>
      </c>
      <c r="H310" s="9">
        <f t="shared" si="28"/>
        <v>61000</v>
      </c>
      <c r="I310" s="9">
        <f t="shared" si="29"/>
        <v>30084.76</v>
      </c>
      <c r="J310" s="9">
        <v>0</v>
      </c>
      <c r="K310" s="9">
        <v>0</v>
      </c>
    </row>
    <row r="311" spans="1:11" s="4" customFormat="1" ht="12.75">
      <c r="A311" s="79"/>
      <c r="B311" s="79"/>
      <c r="C311" s="10">
        <v>4350</v>
      </c>
      <c r="D311" s="10" t="s">
        <v>109</v>
      </c>
      <c r="E311" s="9">
        <v>3800</v>
      </c>
      <c r="F311" s="9">
        <v>1720.47</v>
      </c>
      <c r="G311" s="63">
        <f t="shared" si="30"/>
        <v>0.45275526315789477</v>
      </c>
      <c r="H311" s="9">
        <f t="shared" si="28"/>
        <v>3800</v>
      </c>
      <c r="I311" s="9">
        <f t="shared" si="29"/>
        <v>1720.47</v>
      </c>
      <c r="J311" s="9">
        <v>0</v>
      </c>
      <c r="K311" s="9">
        <v>0</v>
      </c>
    </row>
    <row r="312" spans="1:11" s="4" customFormat="1" ht="38.25">
      <c r="A312" s="79"/>
      <c r="B312" s="79"/>
      <c r="C312" s="10">
        <v>4360</v>
      </c>
      <c r="D312" s="8" t="s">
        <v>103</v>
      </c>
      <c r="E312" s="9">
        <v>2500</v>
      </c>
      <c r="F312" s="9">
        <v>1187.43</v>
      </c>
      <c r="G312" s="63">
        <f t="shared" si="30"/>
        <v>0.474972</v>
      </c>
      <c r="H312" s="9">
        <f t="shared" si="28"/>
        <v>2500</v>
      </c>
      <c r="I312" s="9">
        <f t="shared" si="29"/>
        <v>1187.43</v>
      </c>
      <c r="J312" s="9">
        <v>0</v>
      </c>
      <c r="K312" s="9">
        <v>0</v>
      </c>
    </row>
    <row r="313" spans="1:11" s="4" customFormat="1" ht="40.5" customHeight="1">
      <c r="A313" s="79"/>
      <c r="B313" s="79"/>
      <c r="C313" s="10">
        <v>4370</v>
      </c>
      <c r="D313" s="8" t="s">
        <v>110</v>
      </c>
      <c r="E313" s="9">
        <v>9000</v>
      </c>
      <c r="F313" s="9">
        <v>3342.39</v>
      </c>
      <c r="G313" s="63">
        <f t="shared" si="30"/>
        <v>0.37137666666666663</v>
      </c>
      <c r="H313" s="9">
        <f t="shared" si="28"/>
        <v>9000</v>
      </c>
      <c r="I313" s="9">
        <f t="shared" si="29"/>
        <v>3342.39</v>
      </c>
      <c r="J313" s="9">
        <v>0</v>
      </c>
      <c r="K313" s="9">
        <v>0</v>
      </c>
    </row>
    <row r="314" spans="1:11" s="77" customFormat="1" ht="12.75">
      <c r="A314" s="79"/>
      <c r="B314" s="79"/>
      <c r="C314" s="10">
        <v>4410</v>
      </c>
      <c r="D314" s="8" t="s">
        <v>104</v>
      </c>
      <c r="E314" s="9">
        <v>12000</v>
      </c>
      <c r="F314" s="9">
        <v>4689</v>
      </c>
      <c r="G314" s="63">
        <f t="shared" si="30"/>
        <v>0.39075</v>
      </c>
      <c r="H314" s="9">
        <f t="shared" si="28"/>
        <v>12000</v>
      </c>
      <c r="I314" s="9">
        <f t="shared" si="29"/>
        <v>4689</v>
      </c>
      <c r="J314" s="9">
        <v>0</v>
      </c>
      <c r="K314" s="9">
        <v>0</v>
      </c>
    </row>
    <row r="315" spans="1:11" s="4" customFormat="1" ht="25.5">
      <c r="A315" s="79"/>
      <c r="B315" s="79"/>
      <c r="C315" s="35">
        <v>4440</v>
      </c>
      <c r="D315" s="42" t="s">
        <v>101</v>
      </c>
      <c r="E315" s="43">
        <v>69500</v>
      </c>
      <c r="F315" s="43">
        <v>52125</v>
      </c>
      <c r="G315" s="63">
        <f t="shared" si="30"/>
        <v>0.75</v>
      </c>
      <c r="H315" s="9">
        <f t="shared" si="28"/>
        <v>69500</v>
      </c>
      <c r="I315" s="9">
        <f t="shared" si="29"/>
        <v>52125</v>
      </c>
      <c r="J315" s="9">
        <v>0</v>
      </c>
      <c r="K315" s="9">
        <v>0</v>
      </c>
    </row>
    <row r="316" spans="1:11" s="4" customFormat="1" ht="25.5">
      <c r="A316" s="79"/>
      <c r="B316" s="80"/>
      <c r="C316" s="10">
        <v>4700</v>
      </c>
      <c r="D316" s="8" t="s">
        <v>113</v>
      </c>
      <c r="E316" s="9">
        <v>17000</v>
      </c>
      <c r="F316" s="9">
        <v>4199</v>
      </c>
      <c r="G316" s="63">
        <f t="shared" si="30"/>
        <v>0.247</v>
      </c>
      <c r="H316" s="9">
        <f t="shared" si="28"/>
        <v>17000</v>
      </c>
      <c r="I316" s="9">
        <f t="shared" si="29"/>
        <v>4199</v>
      </c>
      <c r="J316" s="9">
        <v>0</v>
      </c>
      <c r="K316" s="9">
        <v>0</v>
      </c>
    </row>
    <row r="317" spans="1:15" s="4" customFormat="1" ht="39" customHeight="1">
      <c r="A317" s="79"/>
      <c r="B317" s="130">
        <v>85220</v>
      </c>
      <c r="C317" s="46"/>
      <c r="D317" s="37" t="s">
        <v>77</v>
      </c>
      <c r="E317" s="38">
        <f>E318</f>
        <v>15000</v>
      </c>
      <c r="F317" s="38">
        <f>F318</f>
        <v>15000</v>
      </c>
      <c r="G317" s="65">
        <f t="shared" si="30"/>
        <v>1</v>
      </c>
      <c r="H317" s="38">
        <f t="shared" si="28"/>
        <v>15000</v>
      </c>
      <c r="I317" s="38">
        <f t="shared" si="29"/>
        <v>15000</v>
      </c>
      <c r="J317" s="38">
        <v>0</v>
      </c>
      <c r="K317" s="38">
        <v>0</v>
      </c>
      <c r="O317" s="5"/>
    </row>
    <row r="318" spans="1:15" s="4" customFormat="1" ht="64.5" customHeight="1">
      <c r="A318" s="79"/>
      <c r="B318" s="140"/>
      <c r="C318" s="10">
        <v>2710</v>
      </c>
      <c r="D318" s="8" t="s">
        <v>124</v>
      </c>
      <c r="E318" s="9">
        <v>15000</v>
      </c>
      <c r="F318" s="9">
        <v>15000</v>
      </c>
      <c r="G318" s="63">
        <f t="shared" si="30"/>
        <v>1</v>
      </c>
      <c r="H318" s="9">
        <f t="shared" si="28"/>
        <v>15000</v>
      </c>
      <c r="I318" s="9">
        <f t="shared" si="29"/>
        <v>15000</v>
      </c>
      <c r="J318" s="9">
        <v>0</v>
      </c>
      <c r="K318" s="9">
        <v>0</v>
      </c>
      <c r="O318" s="5"/>
    </row>
    <row r="319" spans="1:11" s="4" customFormat="1" ht="24" customHeight="1">
      <c r="A319" s="79"/>
      <c r="B319" s="139">
        <v>85228</v>
      </c>
      <c r="C319" s="46"/>
      <c r="D319" s="52" t="s">
        <v>58</v>
      </c>
      <c r="E319" s="38">
        <f>E320+E321+E322+E323+E324</f>
        <v>61700</v>
      </c>
      <c r="F319" s="38">
        <f>F320+F321+F322+F323+F324</f>
        <v>32499</v>
      </c>
      <c r="G319" s="65">
        <f t="shared" si="30"/>
        <v>0.5267260940032414</v>
      </c>
      <c r="H319" s="38">
        <f t="shared" si="28"/>
        <v>61700</v>
      </c>
      <c r="I319" s="38">
        <f t="shared" si="29"/>
        <v>32499</v>
      </c>
      <c r="J319" s="38">
        <v>0</v>
      </c>
      <c r="K319" s="38">
        <v>0</v>
      </c>
    </row>
    <row r="320" spans="1:11" s="4" customFormat="1" ht="13.5" customHeight="1">
      <c r="A320" s="79"/>
      <c r="B320" s="130"/>
      <c r="C320" s="10">
        <v>4110</v>
      </c>
      <c r="D320" s="10" t="s">
        <v>98</v>
      </c>
      <c r="E320" s="9">
        <v>4200</v>
      </c>
      <c r="F320" s="9">
        <v>1827</v>
      </c>
      <c r="G320" s="63">
        <f t="shared" si="30"/>
        <v>0.435</v>
      </c>
      <c r="H320" s="9">
        <f t="shared" si="28"/>
        <v>4200</v>
      </c>
      <c r="I320" s="9">
        <f t="shared" si="29"/>
        <v>1827</v>
      </c>
      <c r="J320" s="9">
        <v>0</v>
      </c>
      <c r="K320" s="9">
        <v>0</v>
      </c>
    </row>
    <row r="321" spans="1:11" s="4" customFormat="1" ht="12.75" customHeight="1">
      <c r="A321" s="79"/>
      <c r="B321" s="130"/>
      <c r="C321" s="10">
        <v>4120</v>
      </c>
      <c r="D321" s="10" t="s">
        <v>99</v>
      </c>
      <c r="E321" s="9">
        <v>1000</v>
      </c>
      <c r="F321" s="9">
        <v>0</v>
      </c>
      <c r="G321" s="63">
        <f t="shared" si="30"/>
        <v>0</v>
      </c>
      <c r="H321" s="9">
        <f t="shared" si="28"/>
        <v>1000</v>
      </c>
      <c r="I321" s="9">
        <f t="shared" si="29"/>
        <v>0</v>
      </c>
      <c r="J321" s="9">
        <v>0</v>
      </c>
      <c r="K321" s="9">
        <v>0</v>
      </c>
    </row>
    <row r="322" spans="1:11" s="4" customFormat="1" ht="12" customHeight="1">
      <c r="A322" s="79"/>
      <c r="B322" s="130"/>
      <c r="C322" s="10">
        <v>4170</v>
      </c>
      <c r="D322" s="10" t="s">
        <v>95</v>
      </c>
      <c r="E322" s="9">
        <v>55336</v>
      </c>
      <c r="F322" s="9">
        <v>30240</v>
      </c>
      <c r="G322" s="63">
        <f t="shared" si="30"/>
        <v>0.5464796877258927</v>
      </c>
      <c r="H322" s="9">
        <f t="shared" si="28"/>
        <v>55336</v>
      </c>
      <c r="I322" s="9">
        <f t="shared" si="29"/>
        <v>30240</v>
      </c>
      <c r="J322" s="9">
        <v>0</v>
      </c>
      <c r="K322" s="9">
        <v>0</v>
      </c>
    </row>
    <row r="323" spans="1:11" s="4" customFormat="1" ht="12" customHeight="1">
      <c r="A323" s="79"/>
      <c r="B323" s="130"/>
      <c r="C323" s="10">
        <v>4210</v>
      </c>
      <c r="D323" s="10" t="s">
        <v>100</v>
      </c>
      <c r="E323" s="9">
        <v>300</v>
      </c>
      <c r="F323" s="9">
        <v>0</v>
      </c>
      <c r="G323" s="63">
        <f t="shared" si="30"/>
        <v>0</v>
      </c>
      <c r="H323" s="9">
        <f t="shared" si="28"/>
        <v>300</v>
      </c>
      <c r="I323" s="9">
        <f t="shared" si="29"/>
        <v>0</v>
      </c>
      <c r="J323" s="9">
        <v>0</v>
      </c>
      <c r="K323" s="9">
        <v>0</v>
      </c>
    </row>
    <row r="324" spans="1:11" s="4" customFormat="1" ht="13.5" customHeight="1">
      <c r="A324" s="79"/>
      <c r="B324" s="130"/>
      <c r="C324" s="10">
        <v>4300</v>
      </c>
      <c r="D324" s="10" t="s">
        <v>83</v>
      </c>
      <c r="E324" s="9">
        <v>864</v>
      </c>
      <c r="F324" s="9">
        <v>432</v>
      </c>
      <c r="G324" s="63">
        <f t="shared" si="30"/>
        <v>0.5</v>
      </c>
      <c r="H324" s="9">
        <f t="shared" si="28"/>
        <v>864</v>
      </c>
      <c r="I324" s="9">
        <f t="shared" si="29"/>
        <v>432</v>
      </c>
      <c r="J324" s="9">
        <v>0</v>
      </c>
      <c r="K324" s="9">
        <v>0</v>
      </c>
    </row>
    <row r="325" spans="1:11" s="4" customFormat="1" ht="12.75" customHeight="1">
      <c r="A325" s="118"/>
      <c r="B325" s="50">
        <v>85295</v>
      </c>
      <c r="C325" s="88"/>
      <c r="D325" s="52" t="s">
        <v>8</v>
      </c>
      <c r="E325" s="38">
        <f>E326+E327+E328</f>
        <v>400000</v>
      </c>
      <c r="F325" s="38">
        <f>F326+F327+F328</f>
        <v>200974.13</v>
      </c>
      <c r="G325" s="65">
        <f t="shared" si="30"/>
        <v>0.502435325</v>
      </c>
      <c r="H325" s="38">
        <f aca="true" t="shared" si="31" ref="H325:H398">E325</f>
        <v>400000</v>
      </c>
      <c r="I325" s="38">
        <f aca="true" t="shared" si="32" ref="I325:I398">F325</f>
        <v>200974.13</v>
      </c>
      <c r="J325" s="38">
        <v>0</v>
      </c>
      <c r="K325" s="38">
        <v>0</v>
      </c>
    </row>
    <row r="326" spans="1:11" s="4" customFormat="1" ht="38.25" customHeight="1">
      <c r="A326" s="123"/>
      <c r="B326" s="80"/>
      <c r="C326" s="90">
        <v>2810</v>
      </c>
      <c r="D326" s="13" t="s">
        <v>125</v>
      </c>
      <c r="E326" s="9">
        <v>5000</v>
      </c>
      <c r="F326" s="9">
        <v>5000</v>
      </c>
      <c r="G326" s="63">
        <f t="shared" si="30"/>
        <v>1</v>
      </c>
      <c r="H326" s="9">
        <f t="shared" si="31"/>
        <v>5000</v>
      </c>
      <c r="I326" s="9">
        <f t="shared" si="32"/>
        <v>5000</v>
      </c>
      <c r="J326" s="9">
        <v>0</v>
      </c>
      <c r="K326" s="9">
        <v>0</v>
      </c>
    </row>
    <row r="327" spans="1:11" s="4" customFormat="1" ht="37.5" customHeight="1">
      <c r="A327" s="118"/>
      <c r="B327" s="79"/>
      <c r="C327" s="115">
        <v>2820</v>
      </c>
      <c r="D327" s="124" t="s">
        <v>126</v>
      </c>
      <c r="E327" s="43">
        <v>3500</v>
      </c>
      <c r="F327" s="43">
        <v>3500</v>
      </c>
      <c r="G327" s="66">
        <f t="shared" si="30"/>
        <v>1</v>
      </c>
      <c r="H327" s="43">
        <f t="shared" si="31"/>
        <v>3500</v>
      </c>
      <c r="I327" s="43">
        <f t="shared" si="32"/>
        <v>3500</v>
      </c>
      <c r="J327" s="43">
        <v>0</v>
      </c>
      <c r="K327" s="43">
        <v>0</v>
      </c>
    </row>
    <row r="328" spans="1:11" s="4" customFormat="1" ht="12.75" customHeight="1">
      <c r="A328" s="118"/>
      <c r="B328" s="80"/>
      <c r="C328" s="90">
        <v>3110</v>
      </c>
      <c r="D328" s="10" t="s">
        <v>122</v>
      </c>
      <c r="E328" s="9">
        <v>391500</v>
      </c>
      <c r="F328" s="9">
        <v>192474.13</v>
      </c>
      <c r="G328" s="63">
        <f t="shared" si="30"/>
        <v>0.4916325159642401</v>
      </c>
      <c r="H328" s="9">
        <f t="shared" si="31"/>
        <v>391500</v>
      </c>
      <c r="I328" s="9">
        <f t="shared" si="32"/>
        <v>192474.13</v>
      </c>
      <c r="J328" s="9">
        <v>0</v>
      </c>
      <c r="K328" s="9">
        <v>0</v>
      </c>
    </row>
    <row r="329" spans="1:11" ht="25.5" customHeight="1">
      <c r="A329" s="69">
        <v>853</v>
      </c>
      <c r="B329" s="129"/>
      <c r="C329" s="20"/>
      <c r="D329" s="21" t="s">
        <v>78</v>
      </c>
      <c r="E329" s="22">
        <f>E330+E343+E345</f>
        <v>1746300.83</v>
      </c>
      <c r="F329" s="22">
        <f>F330+F343+F345</f>
        <v>139137.11000000002</v>
      </c>
      <c r="G329" s="87">
        <f t="shared" si="30"/>
        <v>0.07967533864139549</v>
      </c>
      <c r="H329" s="25">
        <f>H330+H343+H345</f>
        <v>1670158.05</v>
      </c>
      <c r="I329" s="25">
        <f>I330+I343+I345</f>
        <v>139137.11000000002</v>
      </c>
      <c r="J329" s="25">
        <f>J330+J343+J345</f>
        <v>76142.78</v>
      </c>
      <c r="K329" s="25">
        <f>K330+K343+K345</f>
        <v>0</v>
      </c>
    </row>
    <row r="330" spans="1:11" ht="12.75" customHeight="1">
      <c r="A330" s="81"/>
      <c r="B330" s="104">
        <v>85305</v>
      </c>
      <c r="C330" s="88"/>
      <c r="D330" s="37" t="s">
        <v>127</v>
      </c>
      <c r="E330" s="38">
        <f>E331+E332+E333+E334+E335+E336+E337+E338+E339+E340+E341+E342</f>
        <v>283308</v>
      </c>
      <c r="F330" s="38">
        <f>F331+F332+F333+F334+F335+F336+F337+F338+F339+F340+F341+F342</f>
        <v>66203.49000000002</v>
      </c>
      <c r="G330" s="65">
        <f t="shared" si="30"/>
        <v>0.23368027023592705</v>
      </c>
      <c r="H330" s="38">
        <f t="shared" si="31"/>
        <v>283308</v>
      </c>
      <c r="I330" s="38">
        <f t="shared" si="32"/>
        <v>66203.49000000002</v>
      </c>
      <c r="J330" s="38">
        <v>0</v>
      </c>
      <c r="K330" s="38">
        <v>0</v>
      </c>
    </row>
    <row r="331" spans="1:11" ht="25.5" customHeight="1">
      <c r="A331" s="81"/>
      <c r="B331" s="105"/>
      <c r="C331" s="112">
        <v>2540</v>
      </c>
      <c r="D331" s="8" t="s">
        <v>116</v>
      </c>
      <c r="E331" s="9">
        <v>95400</v>
      </c>
      <c r="F331" s="9">
        <v>5830</v>
      </c>
      <c r="G331" s="63">
        <f aca="true" t="shared" si="33" ref="G331:G342">F331/E331</f>
        <v>0.06111111111111111</v>
      </c>
      <c r="H331" s="9">
        <v>95400</v>
      </c>
      <c r="I331" s="9">
        <v>5830</v>
      </c>
      <c r="J331" s="9">
        <v>0</v>
      </c>
      <c r="K331" s="9">
        <v>0</v>
      </c>
    </row>
    <row r="332" spans="1:11" ht="12.75" customHeight="1">
      <c r="A332" s="81"/>
      <c r="B332" s="105"/>
      <c r="C332" s="112">
        <v>4010</v>
      </c>
      <c r="D332" s="10" t="s">
        <v>96</v>
      </c>
      <c r="E332" s="9">
        <v>102365</v>
      </c>
      <c r="F332" s="9">
        <v>33673.12</v>
      </c>
      <c r="G332" s="63">
        <f t="shared" si="33"/>
        <v>0.3289514970937332</v>
      </c>
      <c r="H332" s="9">
        <f aca="true" t="shared" si="34" ref="H332:H342">E332</f>
        <v>102365</v>
      </c>
      <c r="I332" s="9">
        <f aca="true" t="shared" si="35" ref="I332:I342">F332</f>
        <v>33673.12</v>
      </c>
      <c r="J332" s="9">
        <v>0</v>
      </c>
      <c r="K332" s="9">
        <v>0</v>
      </c>
    </row>
    <row r="333" spans="1:11" ht="12.75" customHeight="1">
      <c r="A333" s="81"/>
      <c r="B333" s="105"/>
      <c r="C333" s="112">
        <v>4110</v>
      </c>
      <c r="D333" s="10" t="s">
        <v>98</v>
      </c>
      <c r="E333" s="9">
        <v>14863</v>
      </c>
      <c r="F333" s="9">
        <v>6962.62</v>
      </c>
      <c r="G333" s="63">
        <f t="shared" si="33"/>
        <v>0.46845320594765527</v>
      </c>
      <c r="H333" s="9">
        <f t="shared" si="34"/>
        <v>14863</v>
      </c>
      <c r="I333" s="9">
        <f t="shared" si="35"/>
        <v>6962.62</v>
      </c>
      <c r="J333" s="9">
        <v>0</v>
      </c>
      <c r="K333" s="9">
        <v>0</v>
      </c>
    </row>
    <row r="334" spans="1:11" ht="12.75" customHeight="1">
      <c r="A334" s="81"/>
      <c r="B334" s="105"/>
      <c r="C334" s="112">
        <v>4120</v>
      </c>
      <c r="D334" s="10" t="s">
        <v>99</v>
      </c>
      <c r="E334" s="9">
        <v>2119</v>
      </c>
      <c r="F334" s="9">
        <v>539.41</v>
      </c>
      <c r="G334" s="63">
        <f t="shared" si="33"/>
        <v>0.2545587541293063</v>
      </c>
      <c r="H334" s="9">
        <f t="shared" si="34"/>
        <v>2119</v>
      </c>
      <c r="I334" s="9">
        <f t="shared" si="35"/>
        <v>539.41</v>
      </c>
      <c r="J334" s="9">
        <v>0</v>
      </c>
      <c r="K334" s="9">
        <v>0</v>
      </c>
    </row>
    <row r="335" spans="1:11" ht="12.75" customHeight="1">
      <c r="A335" s="81"/>
      <c r="B335" s="105"/>
      <c r="C335" s="112">
        <v>4210</v>
      </c>
      <c r="D335" s="10" t="s">
        <v>100</v>
      </c>
      <c r="E335" s="9">
        <v>9200</v>
      </c>
      <c r="F335" s="9">
        <v>1292.68</v>
      </c>
      <c r="G335" s="63">
        <f t="shared" si="33"/>
        <v>0.14050869565217391</v>
      </c>
      <c r="H335" s="9">
        <f t="shared" si="34"/>
        <v>9200</v>
      </c>
      <c r="I335" s="9">
        <f t="shared" si="35"/>
        <v>1292.68</v>
      </c>
      <c r="J335" s="9">
        <v>0</v>
      </c>
      <c r="K335" s="9">
        <v>0</v>
      </c>
    </row>
    <row r="336" spans="1:11" ht="26.25" customHeight="1">
      <c r="A336" s="81"/>
      <c r="B336" s="105"/>
      <c r="C336" s="112">
        <v>4240</v>
      </c>
      <c r="D336" s="8" t="s">
        <v>117</v>
      </c>
      <c r="E336" s="9">
        <v>1000</v>
      </c>
      <c r="F336" s="9">
        <v>0</v>
      </c>
      <c r="G336" s="63">
        <f t="shared" si="33"/>
        <v>0</v>
      </c>
      <c r="H336" s="9">
        <f t="shared" si="34"/>
        <v>1000</v>
      </c>
      <c r="I336" s="9">
        <f t="shared" si="35"/>
        <v>0</v>
      </c>
      <c r="J336" s="9">
        <v>0</v>
      </c>
      <c r="K336" s="9">
        <v>0</v>
      </c>
    </row>
    <row r="337" spans="1:11" ht="12.75" customHeight="1">
      <c r="A337" s="81"/>
      <c r="B337" s="105"/>
      <c r="C337" s="112">
        <v>4260</v>
      </c>
      <c r="D337" s="10" t="s">
        <v>107</v>
      </c>
      <c r="E337" s="9">
        <v>10500</v>
      </c>
      <c r="F337" s="9">
        <v>3834.72</v>
      </c>
      <c r="G337" s="63">
        <f t="shared" si="33"/>
        <v>0.3652114285714286</v>
      </c>
      <c r="H337" s="9">
        <f t="shared" si="34"/>
        <v>10500</v>
      </c>
      <c r="I337" s="9">
        <f t="shared" si="35"/>
        <v>3834.72</v>
      </c>
      <c r="J337" s="9">
        <v>0</v>
      </c>
      <c r="K337" s="9">
        <v>0</v>
      </c>
    </row>
    <row r="338" spans="1:11" ht="12.75" customHeight="1">
      <c r="A338" s="81"/>
      <c r="B338" s="105"/>
      <c r="C338" s="112">
        <v>4280</v>
      </c>
      <c r="D338" s="10" t="s">
        <v>108</v>
      </c>
      <c r="E338" s="9">
        <v>200</v>
      </c>
      <c r="F338" s="9">
        <v>0</v>
      </c>
      <c r="G338" s="63">
        <f t="shared" si="33"/>
        <v>0</v>
      </c>
      <c r="H338" s="9">
        <f t="shared" si="34"/>
        <v>200</v>
      </c>
      <c r="I338" s="9">
        <f t="shared" si="35"/>
        <v>0</v>
      </c>
      <c r="J338" s="9">
        <v>0</v>
      </c>
      <c r="K338" s="9">
        <v>0</v>
      </c>
    </row>
    <row r="339" spans="1:11" ht="12.75" customHeight="1">
      <c r="A339" s="81"/>
      <c r="B339" s="105"/>
      <c r="C339" s="112">
        <v>4300</v>
      </c>
      <c r="D339" s="10" t="s">
        <v>83</v>
      </c>
      <c r="E339" s="9">
        <v>39050</v>
      </c>
      <c r="F339" s="9">
        <v>8736.94</v>
      </c>
      <c r="G339" s="63">
        <f t="shared" si="33"/>
        <v>0.22373725992317542</v>
      </c>
      <c r="H339" s="9">
        <f t="shared" si="34"/>
        <v>39050</v>
      </c>
      <c r="I339" s="9">
        <f t="shared" si="35"/>
        <v>8736.94</v>
      </c>
      <c r="J339" s="9">
        <v>0</v>
      </c>
      <c r="K339" s="9">
        <v>0</v>
      </c>
    </row>
    <row r="340" spans="1:11" ht="12.75" customHeight="1">
      <c r="A340" s="81"/>
      <c r="B340" s="105"/>
      <c r="C340" s="112">
        <v>4410</v>
      </c>
      <c r="D340" s="8" t="s">
        <v>104</v>
      </c>
      <c r="E340" s="9">
        <v>1000</v>
      </c>
      <c r="F340" s="9">
        <v>0</v>
      </c>
      <c r="G340" s="63">
        <f t="shared" si="33"/>
        <v>0</v>
      </c>
      <c r="H340" s="9">
        <f t="shared" si="34"/>
        <v>1000</v>
      </c>
      <c r="I340" s="9">
        <f t="shared" si="35"/>
        <v>0</v>
      </c>
      <c r="J340" s="9">
        <v>0</v>
      </c>
      <c r="K340" s="9">
        <v>0</v>
      </c>
    </row>
    <row r="341" spans="1:11" ht="24.75" customHeight="1">
      <c r="A341" s="81"/>
      <c r="B341" s="105"/>
      <c r="C341" s="112">
        <v>4440</v>
      </c>
      <c r="D341" s="42" t="s">
        <v>101</v>
      </c>
      <c r="E341" s="9">
        <v>7111</v>
      </c>
      <c r="F341" s="9">
        <v>5334</v>
      </c>
      <c r="G341" s="63">
        <f t="shared" si="33"/>
        <v>0.7501054703979749</v>
      </c>
      <c r="H341" s="9">
        <f t="shared" si="34"/>
        <v>7111</v>
      </c>
      <c r="I341" s="9">
        <f t="shared" si="35"/>
        <v>5334</v>
      </c>
      <c r="J341" s="9">
        <v>0</v>
      </c>
      <c r="K341" s="9">
        <v>0</v>
      </c>
    </row>
    <row r="342" spans="1:11" ht="28.5" customHeight="1">
      <c r="A342" s="81"/>
      <c r="B342" s="101"/>
      <c r="C342" s="112">
        <v>4700</v>
      </c>
      <c r="D342" s="8" t="s">
        <v>113</v>
      </c>
      <c r="E342" s="9">
        <v>500</v>
      </c>
      <c r="F342" s="9">
        <v>0</v>
      </c>
      <c r="G342" s="63">
        <f t="shared" si="33"/>
        <v>0</v>
      </c>
      <c r="H342" s="9">
        <f t="shared" si="34"/>
        <v>500</v>
      </c>
      <c r="I342" s="9">
        <f t="shared" si="35"/>
        <v>0</v>
      </c>
      <c r="J342" s="9">
        <v>0</v>
      </c>
      <c r="K342" s="9">
        <v>0</v>
      </c>
    </row>
    <row r="343" spans="1:11" ht="24.75" customHeight="1">
      <c r="A343" s="81"/>
      <c r="B343" s="50">
        <v>85324</v>
      </c>
      <c r="C343" s="46"/>
      <c r="D343" s="37" t="s">
        <v>53</v>
      </c>
      <c r="E343" s="38">
        <f>E344</f>
        <v>124243</v>
      </c>
      <c r="F343" s="38">
        <f>F344</f>
        <v>17455</v>
      </c>
      <c r="G343" s="65">
        <f t="shared" si="30"/>
        <v>0.14049081235965005</v>
      </c>
      <c r="H343" s="38">
        <f t="shared" si="31"/>
        <v>124243</v>
      </c>
      <c r="I343" s="38">
        <f t="shared" si="32"/>
        <v>17455</v>
      </c>
      <c r="J343" s="38">
        <v>0</v>
      </c>
      <c r="K343" s="38">
        <v>0</v>
      </c>
    </row>
    <row r="344" spans="1:11" ht="25.5" customHeight="1">
      <c r="A344" s="81"/>
      <c r="B344" s="80"/>
      <c r="C344" s="47">
        <v>4140</v>
      </c>
      <c r="D344" s="8" t="s">
        <v>128</v>
      </c>
      <c r="E344" s="9">
        <v>124243</v>
      </c>
      <c r="F344" s="9">
        <v>17455</v>
      </c>
      <c r="G344" s="63">
        <f t="shared" si="30"/>
        <v>0.14049081235965005</v>
      </c>
      <c r="H344" s="9">
        <f t="shared" si="31"/>
        <v>124243</v>
      </c>
      <c r="I344" s="9">
        <f t="shared" si="32"/>
        <v>17455</v>
      </c>
      <c r="J344" s="9">
        <v>0</v>
      </c>
      <c r="K344" s="9">
        <v>0</v>
      </c>
    </row>
    <row r="345" spans="1:11" ht="12.75" customHeight="1">
      <c r="A345" s="81"/>
      <c r="B345" s="50">
        <v>85395</v>
      </c>
      <c r="C345" s="48"/>
      <c r="D345" s="26" t="s">
        <v>8</v>
      </c>
      <c r="E345" s="41">
        <f>E346+E347+E348+E349+E351+E350+E352+E353+E354+E355+E356+E357+E358+E359+E360+E361+E362+E363+E364</f>
        <v>1338749.83</v>
      </c>
      <c r="F345" s="41">
        <f>F346+F347+F348+F349+F350+F351+F352+F353</f>
        <v>55478.62</v>
      </c>
      <c r="G345" s="65">
        <f>F345/E345</f>
        <v>0.041440617773972004</v>
      </c>
      <c r="H345" s="38">
        <f>H346+H347+H348+H349+H350+H351+H352+H353+H354+H355+H356+H357+H358+H359+H360+H361+H362</f>
        <v>1262607.05</v>
      </c>
      <c r="I345" s="38">
        <f>I346+I347+I348+I349+I350+I351+I352</f>
        <v>55478.62</v>
      </c>
      <c r="J345" s="38">
        <f>J363+J364</f>
        <v>76142.78</v>
      </c>
      <c r="K345" s="38">
        <v>0</v>
      </c>
    </row>
    <row r="346" spans="1:11" ht="36.75" customHeight="1">
      <c r="A346" s="81"/>
      <c r="B346" s="79"/>
      <c r="C346" s="47">
        <v>2820</v>
      </c>
      <c r="D346" s="13" t="s">
        <v>126</v>
      </c>
      <c r="E346" s="9">
        <v>10000</v>
      </c>
      <c r="F346" s="9">
        <v>10000</v>
      </c>
      <c r="G346" s="63">
        <f t="shared" si="30"/>
        <v>1</v>
      </c>
      <c r="H346" s="9">
        <f t="shared" si="31"/>
        <v>10000</v>
      </c>
      <c r="I346" s="9">
        <f t="shared" si="32"/>
        <v>10000</v>
      </c>
      <c r="J346" s="9">
        <v>0</v>
      </c>
      <c r="K346" s="9">
        <v>0</v>
      </c>
    </row>
    <row r="347" spans="1:11" ht="12.75" customHeight="1">
      <c r="A347" s="81"/>
      <c r="B347" s="79"/>
      <c r="C347" s="47">
        <v>4017</v>
      </c>
      <c r="D347" s="10" t="s">
        <v>96</v>
      </c>
      <c r="E347" s="9">
        <v>169810.9</v>
      </c>
      <c r="F347" s="9">
        <v>27616.08</v>
      </c>
      <c r="G347" s="63">
        <f t="shared" si="30"/>
        <v>0.16262842962377563</v>
      </c>
      <c r="H347" s="9">
        <f t="shared" si="31"/>
        <v>169810.9</v>
      </c>
      <c r="I347" s="9">
        <f t="shared" si="32"/>
        <v>27616.08</v>
      </c>
      <c r="J347" s="9">
        <v>0</v>
      </c>
      <c r="K347" s="9">
        <v>0</v>
      </c>
    </row>
    <row r="348" spans="1:11" ht="12.75" customHeight="1">
      <c r="A348" s="81"/>
      <c r="B348" s="79"/>
      <c r="C348" s="47">
        <v>4019</v>
      </c>
      <c r="D348" s="10" t="s">
        <v>96</v>
      </c>
      <c r="E348" s="9">
        <v>44905.92</v>
      </c>
      <c r="F348" s="9">
        <v>10606.92</v>
      </c>
      <c r="G348" s="63">
        <f t="shared" si="30"/>
        <v>0.2362031553968831</v>
      </c>
      <c r="H348" s="9">
        <f t="shared" si="31"/>
        <v>44905.92</v>
      </c>
      <c r="I348" s="9">
        <f t="shared" si="32"/>
        <v>10606.92</v>
      </c>
      <c r="J348" s="9">
        <v>0</v>
      </c>
      <c r="K348" s="9">
        <v>0</v>
      </c>
    </row>
    <row r="349" spans="1:11" ht="12" customHeight="1">
      <c r="A349" s="81"/>
      <c r="B349" s="79"/>
      <c r="C349" s="47">
        <v>4117</v>
      </c>
      <c r="D349" s="10" t="s">
        <v>98</v>
      </c>
      <c r="E349" s="9">
        <v>26120.91</v>
      </c>
      <c r="F349" s="9">
        <v>4696.88</v>
      </c>
      <c r="G349" s="63">
        <f aca="true" t="shared" si="36" ref="G349:G414">F349/E349</f>
        <v>0.1798130310161476</v>
      </c>
      <c r="H349" s="9">
        <f t="shared" si="31"/>
        <v>26120.91</v>
      </c>
      <c r="I349" s="9">
        <f t="shared" si="32"/>
        <v>4696.88</v>
      </c>
      <c r="J349" s="9">
        <v>0</v>
      </c>
      <c r="K349" s="9">
        <v>0</v>
      </c>
    </row>
    <row r="350" spans="1:11" ht="12.75" customHeight="1">
      <c r="A350" s="81"/>
      <c r="B350" s="79"/>
      <c r="C350" s="47">
        <v>4119</v>
      </c>
      <c r="D350" s="10" t="s">
        <v>98</v>
      </c>
      <c r="E350" s="9">
        <v>6836.38</v>
      </c>
      <c r="F350" s="9">
        <v>1803.98</v>
      </c>
      <c r="G350" s="63">
        <f t="shared" si="36"/>
        <v>0.2638794215652143</v>
      </c>
      <c r="H350" s="9">
        <f t="shared" si="31"/>
        <v>6836.38</v>
      </c>
      <c r="I350" s="9">
        <f t="shared" si="32"/>
        <v>1803.98</v>
      </c>
      <c r="J350" s="9">
        <v>0</v>
      </c>
      <c r="K350" s="9">
        <v>0</v>
      </c>
    </row>
    <row r="351" spans="1:11" ht="12.75" customHeight="1">
      <c r="A351" s="81"/>
      <c r="B351" s="79"/>
      <c r="C351" s="47">
        <v>4127</v>
      </c>
      <c r="D351" s="10" t="s">
        <v>99</v>
      </c>
      <c r="E351" s="9">
        <v>4322.74</v>
      </c>
      <c r="F351" s="9">
        <v>545.35</v>
      </c>
      <c r="G351" s="63">
        <f t="shared" si="36"/>
        <v>0.12615840878701937</v>
      </c>
      <c r="H351" s="9">
        <f t="shared" si="31"/>
        <v>4322.74</v>
      </c>
      <c r="I351" s="9">
        <f t="shared" si="32"/>
        <v>545.35</v>
      </c>
      <c r="J351" s="9">
        <v>0</v>
      </c>
      <c r="K351" s="9">
        <v>0</v>
      </c>
    </row>
    <row r="352" spans="1:11" ht="11.25" customHeight="1">
      <c r="A352" s="81"/>
      <c r="B352" s="79"/>
      <c r="C352" s="47">
        <v>4129</v>
      </c>
      <c r="D352" s="10" t="s">
        <v>99</v>
      </c>
      <c r="E352" s="9">
        <v>1161.69</v>
      </c>
      <c r="F352" s="9">
        <v>209.41</v>
      </c>
      <c r="G352" s="63">
        <f t="shared" si="36"/>
        <v>0.18026323718031487</v>
      </c>
      <c r="H352" s="9">
        <f t="shared" si="31"/>
        <v>1161.69</v>
      </c>
      <c r="I352" s="9">
        <f t="shared" si="32"/>
        <v>209.41</v>
      </c>
      <c r="J352" s="9">
        <v>0</v>
      </c>
      <c r="K352" s="9">
        <v>0</v>
      </c>
    </row>
    <row r="353" spans="1:11" ht="13.5" customHeight="1">
      <c r="A353" s="81"/>
      <c r="B353" s="79"/>
      <c r="C353" s="47">
        <v>4177</v>
      </c>
      <c r="D353" s="10" t="s">
        <v>95</v>
      </c>
      <c r="E353" s="9">
        <v>19868.75</v>
      </c>
      <c r="F353" s="9">
        <v>0</v>
      </c>
      <c r="G353" s="63">
        <f t="shared" si="36"/>
        <v>0</v>
      </c>
      <c r="H353" s="9">
        <f t="shared" si="31"/>
        <v>19868.75</v>
      </c>
      <c r="I353" s="9">
        <f t="shared" si="32"/>
        <v>0</v>
      </c>
      <c r="J353" s="9">
        <v>0</v>
      </c>
      <c r="K353" s="9">
        <v>0</v>
      </c>
    </row>
    <row r="354" spans="1:11" ht="12" customHeight="1">
      <c r="A354" s="81"/>
      <c r="B354" s="79"/>
      <c r="C354" s="47">
        <v>4179</v>
      </c>
      <c r="D354" s="10" t="s">
        <v>95</v>
      </c>
      <c r="E354" s="128">
        <v>7631.25</v>
      </c>
      <c r="F354" s="9">
        <v>0</v>
      </c>
      <c r="G354" s="63">
        <f t="shared" si="36"/>
        <v>0</v>
      </c>
      <c r="H354" s="9">
        <f t="shared" si="31"/>
        <v>7631.25</v>
      </c>
      <c r="I354" s="9">
        <f t="shared" si="32"/>
        <v>0</v>
      </c>
      <c r="J354" s="9">
        <v>0</v>
      </c>
      <c r="K354" s="9">
        <v>0</v>
      </c>
    </row>
    <row r="355" spans="1:11" ht="12" customHeight="1">
      <c r="A355" s="81"/>
      <c r="B355" s="79"/>
      <c r="C355" s="47">
        <v>4217</v>
      </c>
      <c r="D355" s="10" t="s">
        <v>100</v>
      </c>
      <c r="E355" s="9">
        <v>371802.84</v>
      </c>
      <c r="F355" s="9">
        <v>0</v>
      </c>
      <c r="G355" s="63">
        <f t="shared" si="36"/>
        <v>0</v>
      </c>
      <c r="H355" s="9">
        <f t="shared" si="31"/>
        <v>371802.84</v>
      </c>
      <c r="I355" s="9">
        <f t="shared" si="32"/>
        <v>0</v>
      </c>
      <c r="J355" s="9">
        <v>0</v>
      </c>
      <c r="K355" s="9">
        <v>0</v>
      </c>
    </row>
    <row r="356" spans="1:11" s="73" customFormat="1" ht="12" customHeight="1">
      <c r="A356" s="59"/>
      <c r="B356" s="80"/>
      <c r="C356" s="47">
        <v>4219</v>
      </c>
      <c r="D356" s="10" t="s">
        <v>100</v>
      </c>
      <c r="E356" s="9">
        <v>142145.38</v>
      </c>
      <c r="F356" s="9">
        <v>0</v>
      </c>
      <c r="G356" s="63">
        <f t="shared" si="36"/>
        <v>0</v>
      </c>
      <c r="H356" s="9">
        <f t="shared" si="31"/>
        <v>142145.38</v>
      </c>
      <c r="I356" s="9">
        <f t="shared" si="32"/>
        <v>0</v>
      </c>
      <c r="J356" s="9">
        <v>0</v>
      </c>
      <c r="K356" s="9">
        <v>0</v>
      </c>
    </row>
    <row r="357" spans="1:11" ht="12.75" customHeight="1">
      <c r="A357" s="81"/>
      <c r="B357" s="79"/>
      <c r="C357" s="76">
        <v>4307</v>
      </c>
      <c r="D357" s="35" t="s">
        <v>83</v>
      </c>
      <c r="E357" s="43">
        <v>209904.91</v>
      </c>
      <c r="F357" s="43">
        <v>0</v>
      </c>
      <c r="G357" s="66">
        <f t="shared" si="36"/>
        <v>0</v>
      </c>
      <c r="H357" s="43">
        <f t="shared" si="31"/>
        <v>209904.91</v>
      </c>
      <c r="I357" s="43">
        <f t="shared" si="32"/>
        <v>0</v>
      </c>
      <c r="J357" s="43">
        <v>0</v>
      </c>
      <c r="K357" s="43">
        <v>0</v>
      </c>
    </row>
    <row r="358" spans="1:11" ht="12.75" customHeight="1">
      <c r="A358" s="81"/>
      <c r="B358" s="79"/>
      <c r="C358" s="47">
        <v>4309</v>
      </c>
      <c r="D358" s="10" t="s">
        <v>83</v>
      </c>
      <c r="E358" s="9">
        <v>51035.38</v>
      </c>
      <c r="F358" s="9">
        <v>0</v>
      </c>
      <c r="G358" s="63">
        <f aca="true" t="shared" si="37" ref="G358:G363">F358/E358</f>
        <v>0</v>
      </c>
      <c r="H358" s="9">
        <f>E358</f>
        <v>51035.38</v>
      </c>
      <c r="I358" s="9">
        <f aca="true" t="shared" si="38" ref="I358:I363">F358</f>
        <v>0</v>
      </c>
      <c r="J358" s="9">
        <v>0</v>
      </c>
      <c r="K358" s="9">
        <v>0</v>
      </c>
    </row>
    <row r="359" spans="1:11" ht="12.75" customHeight="1">
      <c r="A359" s="81"/>
      <c r="B359" s="79"/>
      <c r="C359" s="76">
        <v>4357</v>
      </c>
      <c r="D359" s="35" t="s">
        <v>109</v>
      </c>
      <c r="E359" s="43">
        <v>129370.85</v>
      </c>
      <c r="F359" s="43">
        <v>0</v>
      </c>
      <c r="G359" s="63">
        <f t="shared" si="37"/>
        <v>0</v>
      </c>
      <c r="H359" s="9">
        <f>E359</f>
        <v>129370.85</v>
      </c>
      <c r="I359" s="9">
        <f t="shared" si="38"/>
        <v>0</v>
      </c>
      <c r="J359" s="9">
        <v>0</v>
      </c>
      <c r="K359" s="9">
        <v>0</v>
      </c>
    </row>
    <row r="360" spans="1:11" ht="12.75" customHeight="1">
      <c r="A360" s="81"/>
      <c r="B360" s="79"/>
      <c r="C360" s="76">
        <v>4359</v>
      </c>
      <c r="D360" s="35" t="s">
        <v>109</v>
      </c>
      <c r="E360" s="43">
        <v>49689.15</v>
      </c>
      <c r="F360" s="43">
        <v>0</v>
      </c>
      <c r="G360" s="63">
        <f t="shared" si="37"/>
        <v>0</v>
      </c>
      <c r="H360" s="9">
        <f>E360</f>
        <v>49689.15</v>
      </c>
      <c r="I360" s="9">
        <f t="shared" si="38"/>
        <v>0</v>
      </c>
      <c r="J360" s="9">
        <v>0</v>
      </c>
      <c r="K360" s="9">
        <v>0</v>
      </c>
    </row>
    <row r="361" spans="1:11" ht="12.75" customHeight="1">
      <c r="A361" s="81"/>
      <c r="B361" s="79"/>
      <c r="C361" s="76">
        <v>4437</v>
      </c>
      <c r="D361" s="35" t="s">
        <v>87</v>
      </c>
      <c r="E361" s="43">
        <v>13005</v>
      </c>
      <c r="F361" s="43">
        <v>0</v>
      </c>
      <c r="G361" s="63">
        <f t="shared" si="37"/>
        <v>0</v>
      </c>
      <c r="H361" s="9">
        <f>E361</f>
        <v>13005</v>
      </c>
      <c r="I361" s="9">
        <f t="shared" si="38"/>
        <v>0</v>
      </c>
      <c r="J361" s="9">
        <v>0</v>
      </c>
      <c r="K361" s="9">
        <v>0</v>
      </c>
    </row>
    <row r="362" spans="1:11" ht="12.75" customHeight="1">
      <c r="A362" s="81"/>
      <c r="B362" s="79"/>
      <c r="C362" s="76">
        <v>4439</v>
      </c>
      <c r="D362" s="35" t="s">
        <v>87</v>
      </c>
      <c r="E362" s="43">
        <v>4995</v>
      </c>
      <c r="F362" s="43">
        <v>0</v>
      </c>
      <c r="G362" s="63">
        <f t="shared" si="37"/>
        <v>0</v>
      </c>
      <c r="H362" s="9">
        <f>E362</f>
        <v>4995</v>
      </c>
      <c r="I362" s="9">
        <f t="shared" si="38"/>
        <v>0</v>
      </c>
      <c r="J362" s="9">
        <v>0</v>
      </c>
      <c r="K362" s="9">
        <v>0</v>
      </c>
    </row>
    <row r="363" spans="1:11" ht="25.5" customHeight="1">
      <c r="A363" s="81"/>
      <c r="B363" s="79"/>
      <c r="C363" s="76">
        <v>6067</v>
      </c>
      <c r="D363" s="42" t="s">
        <v>90</v>
      </c>
      <c r="E363" s="43">
        <v>55013.16</v>
      </c>
      <c r="F363" s="43">
        <v>0</v>
      </c>
      <c r="G363" s="63">
        <f t="shared" si="37"/>
        <v>0</v>
      </c>
      <c r="H363" s="9">
        <v>0</v>
      </c>
      <c r="I363" s="9">
        <f t="shared" si="38"/>
        <v>0</v>
      </c>
      <c r="J363" s="9">
        <v>55013.16</v>
      </c>
      <c r="K363" s="9">
        <v>0</v>
      </c>
    </row>
    <row r="364" spans="1:11" ht="25.5" customHeight="1">
      <c r="A364" s="59"/>
      <c r="B364" s="80"/>
      <c r="C364" s="47">
        <v>6069</v>
      </c>
      <c r="D364" s="42" t="s">
        <v>90</v>
      </c>
      <c r="E364" s="9">
        <v>21129.62</v>
      </c>
      <c r="F364" s="9">
        <v>0</v>
      </c>
      <c r="G364" s="63">
        <f t="shared" si="36"/>
        <v>0</v>
      </c>
      <c r="H364" s="9">
        <v>0</v>
      </c>
      <c r="I364" s="9">
        <f t="shared" si="32"/>
        <v>0</v>
      </c>
      <c r="J364" s="9">
        <v>21129.62</v>
      </c>
      <c r="K364" s="9">
        <v>0</v>
      </c>
    </row>
    <row r="365" spans="1:11" ht="25.5" customHeight="1">
      <c r="A365" s="131">
        <v>854</v>
      </c>
      <c r="B365" s="59"/>
      <c r="C365" s="18"/>
      <c r="D365" s="21" t="s">
        <v>14</v>
      </c>
      <c r="E365" s="22">
        <f>E366+E371+E373</f>
        <v>817178</v>
      </c>
      <c r="F365" s="22">
        <f>F366+F371+F373</f>
        <v>352403.69</v>
      </c>
      <c r="G365" s="87">
        <f t="shared" si="36"/>
        <v>0.43124471045476015</v>
      </c>
      <c r="H365" s="25">
        <f t="shared" si="31"/>
        <v>817178</v>
      </c>
      <c r="I365" s="25">
        <f t="shared" si="32"/>
        <v>352403.69</v>
      </c>
      <c r="J365" s="25">
        <v>0</v>
      </c>
      <c r="K365" s="25">
        <v>0</v>
      </c>
    </row>
    <row r="366" spans="1:11" s="4" customFormat="1" ht="14.25" customHeight="1">
      <c r="A366" s="131"/>
      <c r="B366" s="133">
        <v>85401</v>
      </c>
      <c r="C366" s="46"/>
      <c r="D366" s="52" t="s">
        <v>40</v>
      </c>
      <c r="E366" s="38">
        <f>E367+E368+E369+E370</f>
        <v>673149</v>
      </c>
      <c r="F366" s="38">
        <f>F367+F368+F369+F370</f>
        <v>305403.69</v>
      </c>
      <c r="G366" s="65">
        <f t="shared" si="36"/>
        <v>0.4536940409924103</v>
      </c>
      <c r="H366" s="38">
        <f t="shared" si="31"/>
        <v>673149</v>
      </c>
      <c r="I366" s="38">
        <f t="shared" si="32"/>
        <v>305403.69</v>
      </c>
      <c r="J366" s="38">
        <v>0</v>
      </c>
      <c r="K366" s="38">
        <v>0</v>
      </c>
    </row>
    <row r="367" spans="1:11" s="4" customFormat="1" ht="14.25" customHeight="1">
      <c r="A367" s="131"/>
      <c r="B367" s="134"/>
      <c r="C367" s="10">
        <v>4010</v>
      </c>
      <c r="D367" s="10" t="s">
        <v>96</v>
      </c>
      <c r="E367" s="9">
        <v>529107</v>
      </c>
      <c r="F367" s="9">
        <v>224216.44</v>
      </c>
      <c r="G367" s="63">
        <f t="shared" si="36"/>
        <v>0.42376388896763795</v>
      </c>
      <c r="H367" s="9">
        <f t="shared" si="31"/>
        <v>529107</v>
      </c>
      <c r="I367" s="9">
        <f t="shared" si="32"/>
        <v>224216.44</v>
      </c>
      <c r="J367" s="9">
        <v>0</v>
      </c>
      <c r="K367" s="9">
        <v>0</v>
      </c>
    </row>
    <row r="368" spans="1:11" s="4" customFormat="1" ht="14.25" customHeight="1">
      <c r="A368" s="131"/>
      <c r="B368" s="134"/>
      <c r="C368" s="10">
        <v>4040</v>
      </c>
      <c r="D368" s="10" t="s">
        <v>97</v>
      </c>
      <c r="E368" s="9">
        <v>38463</v>
      </c>
      <c r="F368" s="9">
        <v>33392.55</v>
      </c>
      <c r="G368" s="63">
        <f t="shared" si="36"/>
        <v>0.8681733094142423</v>
      </c>
      <c r="H368" s="9">
        <f t="shared" si="31"/>
        <v>38463</v>
      </c>
      <c r="I368" s="9">
        <f t="shared" si="32"/>
        <v>33392.55</v>
      </c>
      <c r="J368" s="9">
        <v>0</v>
      </c>
      <c r="K368" s="9">
        <v>0</v>
      </c>
    </row>
    <row r="369" spans="1:11" s="4" customFormat="1" ht="14.25" customHeight="1">
      <c r="A369" s="131"/>
      <c r="B369" s="134"/>
      <c r="C369" s="10">
        <v>4110</v>
      </c>
      <c r="D369" s="10" t="s">
        <v>98</v>
      </c>
      <c r="E369" s="9">
        <v>92083</v>
      </c>
      <c r="F369" s="9">
        <v>43111.51</v>
      </c>
      <c r="G369" s="63">
        <f t="shared" si="36"/>
        <v>0.46818098889045756</v>
      </c>
      <c r="H369" s="9">
        <f t="shared" si="31"/>
        <v>92083</v>
      </c>
      <c r="I369" s="9">
        <f t="shared" si="32"/>
        <v>43111.51</v>
      </c>
      <c r="J369" s="9">
        <v>0</v>
      </c>
      <c r="K369" s="9">
        <v>0</v>
      </c>
    </row>
    <row r="370" spans="1:11" s="4" customFormat="1" ht="14.25" customHeight="1">
      <c r="A370" s="132"/>
      <c r="B370" s="138"/>
      <c r="C370" s="10">
        <v>4120</v>
      </c>
      <c r="D370" s="10" t="s">
        <v>99</v>
      </c>
      <c r="E370" s="9">
        <v>13496</v>
      </c>
      <c r="F370" s="9">
        <v>4683.19</v>
      </c>
      <c r="G370" s="63">
        <f t="shared" si="36"/>
        <v>0.34700577949021927</v>
      </c>
      <c r="H370" s="9">
        <f t="shared" si="31"/>
        <v>13496</v>
      </c>
      <c r="I370" s="9">
        <f t="shared" si="32"/>
        <v>4683.19</v>
      </c>
      <c r="J370" s="9">
        <v>0</v>
      </c>
      <c r="K370" s="9">
        <v>0</v>
      </c>
    </row>
    <row r="371" spans="1:11" s="4" customFormat="1" ht="37.5" customHeight="1">
      <c r="A371" s="133"/>
      <c r="B371" s="134">
        <v>85412</v>
      </c>
      <c r="C371" s="46"/>
      <c r="D371" s="37" t="s">
        <v>64</v>
      </c>
      <c r="E371" s="38">
        <f>E372</f>
        <v>20000</v>
      </c>
      <c r="F371" s="38">
        <f>F372</f>
        <v>20000</v>
      </c>
      <c r="G371" s="65">
        <f t="shared" si="36"/>
        <v>1</v>
      </c>
      <c r="H371" s="38">
        <f t="shared" si="31"/>
        <v>20000</v>
      </c>
      <c r="I371" s="38">
        <f t="shared" si="32"/>
        <v>20000</v>
      </c>
      <c r="J371" s="38">
        <v>0</v>
      </c>
      <c r="K371" s="38">
        <v>0</v>
      </c>
    </row>
    <row r="372" spans="1:11" s="4" customFormat="1" ht="38.25" customHeight="1">
      <c r="A372" s="134"/>
      <c r="B372" s="138"/>
      <c r="C372" s="10">
        <v>2820</v>
      </c>
      <c r="D372" s="13" t="s">
        <v>126</v>
      </c>
      <c r="E372" s="9">
        <v>20000</v>
      </c>
      <c r="F372" s="9">
        <v>20000</v>
      </c>
      <c r="G372" s="63">
        <f t="shared" si="36"/>
        <v>1</v>
      </c>
      <c r="H372" s="9">
        <f t="shared" si="31"/>
        <v>20000</v>
      </c>
      <c r="I372" s="9">
        <f t="shared" si="32"/>
        <v>20000</v>
      </c>
      <c r="J372" s="9">
        <v>0</v>
      </c>
      <c r="K372" s="9">
        <v>0</v>
      </c>
    </row>
    <row r="373" spans="1:11" s="4" customFormat="1" ht="14.25" customHeight="1">
      <c r="A373" s="134"/>
      <c r="B373" s="133">
        <v>85415</v>
      </c>
      <c r="C373" s="46"/>
      <c r="D373" s="52" t="s">
        <v>41</v>
      </c>
      <c r="E373" s="38">
        <f>E374+E375</f>
        <v>124029</v>
      </c>
      <c r="F373" s="38">
        <f>F374+F375</f>
        <v>27000</v>
      </c>
      <c r="G373" s="65">
        <f t="shared" si="36"/>
        <v>0.21769102387344896</v>
      </c>
      <c r="H373" s="38">
        <f t="shared" si="31"/>
        <v>124029</v>
      </c>
      <c r="I373" s="38">
        <f t="shared" si="32"/>
        <v>27000</v>
      </c>
      <c r="J373" s="38">
        <v>0</v>
      </c>
      <c r="K373" s="38">
        <v>0</v>
      </c>
    </row>
    <row r="374" spans="1:11" s="4" customFormat="1" ht="14.25" customHeight="1">
      <c r="A374" s="134"/>
      <c r="B374" s="134"/>
      <c r="C374" s="10">
        <v>3240</v>
      </c>
      <c r="D374" s="13" t="s">
        <v>129</v>
      </c>
      <c r="E374" s="9">
        <v>35000</v>
      </c>
      <c r="F374" s="9">
        <v>27000</v>
      </c>
      <c r="G374" s="63">
        <f t="shared" si="36"/>
        <v>0.7714285714285715</v>
      </c>
      <c r="H374" s="9">
        <f t="shared" si="31"/>
        <v>35000</v>
      </c>
      <c r="I374" s="9">
        <f t="shared" si="32"/>
        <v>27000</v>
      </c>
      <c r="J374" s="9">
        <v>0</v>
      </c>
      <c r="K374" s="9">
        <v>0</v>
      </c>
    </row>
    <row r="375" spans="1:11" s="4" customFormat="1" ht="14.25" customHeight="1">
      <c r="A375" s="134"/>
      <c r="B375" s="138"/>
      <c r="C375" s="10">
        <v>3260</v>
      </c>
      <c r="D375" s="13" t="s">
        <v>130</v>
      </c>
      <c r="E375" s="9">
        <v>89029</v>
      </c>
      <c r="F375" s="9">
        <v>0</v>
      </c>
      <c r="G375" s="63">
        <f t="shared" si="36"/>
        <v>0</v>
      </c>
      <c r="H375" s="9">
        <f t="shared" si="31"/>
        <v>89029</v>
      </c>
      <c r="I375" s="9">
        <f t="shared" si="32"/>
        <v>0</v>
      </c>
      <c r="J375" s="9">
        <v>0</v>
      </c>
      <c r="K375" s="9">
        <v>0</v>
      </c>
    </row>
    <row r="376" spans="1:11" ht="26.25" customHeight="1">
      <c r="A376" s="69">
        <v>900</v>
      </c>
      <c r="B376" s="89"/>
      <c r="C376" s="17"/>
      <c r="D376" s="29" t="s">
        <v>16</v>
      </c>
      <c r="E376" s="32">
        <f>E377+E379+E382+E384+E387</f>
        <v>5074250.04</v>
      </c>
      <c r="F376" s="98">
        <f>F377+F379+F382+F384+F387</f>
        <v>1529832.5</v>
      </c>
      <c r="G376" s="87">
        <f t="shared" si="36"/>
        <v>0.30148938029076705</v>
      </c>
      <c r="H376" s="25">
        <f>H377+H379+H382+H384+H387</f>
        <v>4203700.04</v>
      </c>
      <c r="I376" s="25">
        <f>I377+I379+I382+I384+I387</f>
        <v>1420984.4</v>
      </c>
      <c r="J376" s="25">
        <f>J377+J379+J384+J387</f>
        <v>870550</v>
      </c>
      <c r="K376" s="25">
        <f>K377+K382+K379+K387+K384</f>
        <v>108848.1</v>
      </c>
    </row>
    <row r="377" spans="1:11" s="4" customFormat="1" ht="13.5" customHeight="1">
      <c r="A377" s="81"/>
      <c r="B377" s="139">
        <v>90001</v>
      </c>
      <c r="C377" s="46"/>
      <c r="D377" s="37" t="s">
        <v>17</v>
      </c>
      <c r="E377" s="38">
        <f>E378</f>
        <v>852550</v>
      </c>
      <c r="F377" s="38">
        <f>F378</f>
        <v>100976.1</v>
      </c>
      <c r="G377" s="65">
        <f t="shared" si="36"/>
        <v>0.11844009149023518</v>
      </c>
      <c r="H377" s="38">
        <v>0</v>
      </c>
      <c r="I377" s="38">
        <v>0</v>
      </c>
      <c r="J377" s="38">
        <f>J378</f>
        <v>852550</v>
      </c>
      <c r="K377" s="38">
        <f>K378</f>
        <v>100976.1</v>
      </c>
    </row>
    <row r="378" spans="1:11" s="4" customFormat="1" ht="24.75" customHeight="1">
      <c r="A378" s="81"/>
      <c r="B378" s="140"/>
      <c r="C378" s="10">
        <v>6050</v>
      </c>
      <c r="D378" s="8" t="s">
        <v>89</v>
      </c>
      <c r="E378" s="9">
        <v>852550</v>
      </c>
      <c r="F378" s="9">
        <v>100976.1</v>
      </c>
      <c r="G378" s="63">
        <f t="shared" si="36"/>
        <v>0.11844009149023518</v>
      </c>
      <c r="H378" s="9">
        <v>0</v>
      </c>
      <c r="I378" s="9">
        <v>0</v>
      </c>
      <c r="J378" s="9">
        <f>E378</f>
        <v>852550</v>
      </c>
      <c r="K378" s="9">
        <f>F378</f>
        <v>100976.1</v>
      </c>
    </row>
    <row r="379" spans="1:11" s="4" customFormat="1" ht="12.75">
      <c r="A379" s="81"/>
      <c r="B379" s="139">
        <v>90003</v>
      </c>
      <c r="C379" s="46"/>
      <c r="D379" s="26" t="s">
        <v>42</v>
      </c>
      <c r="E379" s="38">
        <f>E380+E381</f>
        <v>1007000</v>
      </c>
      <c r="F379" s="38">
        <f>F380+F381</f>
        <v>433751.43</v>
      </c>
      <c r="G379" s="65">
        <f t="shared" si="36"/>
        <v>0.4307362760675273</v>
      </c>
      <c r="H379" s="38">
        <f t="shared" si="31"/>
        <v>1007000</v>
      </c>
      <c r="I379" s="38">
        <f t="shared" si="32"/>
        <v>433751.43</v>
      </c>
      <c r="J379" s="38">
        <v>0</v>
      </c>
      <c r="K379" s="38">
        <v>0</v>
      </c>
    </row>
    <row r="380" spans="1:11" s="4" customFormat="1" ht="12.75">
      <c r="A380" s="81"/>
      <c r="B380" s="130"/>
      <c r="C380" s="10">
        <v>4210</v>
      </c>
      <c r="D380" s="10" t="s">
        <v>100</v>
      </c>
      <c r="E380" s="9">
        <v>20000</v>
      </c>
      <c r="F380" s="9">
        <v>2113.71</v>
      </c>
      <c r="G380" s="63">
        <f t="shared" si="36"/>
        <v>0.1056855</v>
      </c>
      <c r="H380" s="9">
        <f t="shared" si="31"/>
        <v>20000</v>
      </c>
      <c r="I380" s="9">
        <f t="shared" si="32"/>
        <v>2113.71</v>
      </c>
      <c r="J380" s="9">
        <v>0</v>
      </c>
      <c r="K380" s="9">
        <v>0</v>
      </c>
    </row>
    <row r="381" spans="1:11" s="4" customFormat="1" ht="12.75">
      <c r="A381" s="81"/>
      <c r="B381" s="140"/>
      <c r="C381" s="10">
        <v>4300</v>
      </c>
      <c r="D381" s="10" t="s">
        <v>83</v>
      </c>
      <c r="E381" s="9">
        <v>987000</v>
      </c>
      <c r="F381" s="9">
        <v>431637.72</v>
      </c>
      <c r="G381" s="63">
        <f t="shared" si="36"/>
        <v>0.43732291793313066</v>
      </c>
      <c r="H381" s="9">
        <f t="shared" si="31"/>
        <v>987000</v>
      </c>
      <c r="I381" s="9">
        <f t="shared" si="32"/>
        <v>431637.72</v>
      </c>
      <c r="J381" s="9">
        <v>0</v>
      </c>
      <c r="K381" s="9">
        <v>0</v>
      </c>
    </row>
    <row r="382" spans="1:11" s="4" customFormat="1" ht="15.75" customHeight="1">
      <c r="A382" s="81"/>
      <c r="B382" s="139">
        <v>90004</v>
      </c>
      <c r="C382" s="46"/>
      <c r="D382" s="37" t="s">
        <v>43</v>
      </c>
      <c r="E382" s="38">
        <f>E383</f>
        <v>960000</v>
      </c>
      <c r="F382" s="38">
        <f>F383</f>
        <v>258206.83</v>
      </c>
      <c r="G382" s="65">
        <f t="shared" si="36"/>
        <v>0.26896544791666666</v>
      </c>
      <c r="H382" s="38">
        <f t="shared" si="31"/>
        <v>960000</v>
      </c>
      <c r="I382" s="38">
        <f t="shared" si="32"/>
        <v>258206.83</v>
      </c>
      <c r="J382" s="38">
        <v>0</v>
      </c>
      <c r="K382" s="38">
        <v>0</v>
      </c>
    </row>
    <row r="383" spans="1:11" s="4" customFormat="1" ht="15.75" customHeight="1">
      <c r="A383" s="81"/>
      <c r="B383" s="130"/>
      <c r="C383" s="10">
        <v>4300</v>
      </c>
      <c r="D383" s="10" t="s">
        <v>83</v>
      </c>
      <c r="E383" s="9">
        <v>960000</v>
      </c>
      <c r="F383" s="9">
        <v>258206.83</v>
      </c>
      <c r="G383" s="63">
        <f t="shared" si="36"/>
        <v>0.26896544791666666</v>
      </c>
      <c r="H383" s="9">
        <f t="shared" si="31"/>
        <v>960000</v>
      </c>
      <c r="I383" s="9">
        <f t="shared" si="32"/>
        <v>258206.83</v>
      </c>
      <c r="J383" s="9">
        <v>0</v>
      </c>
      <c r="K383" s="9">
        <v>0</v>
      </c>
    </row>
    <row r="384" spans="1:11" s="4" customFormat="1" ht="12.75">
      <c r="A384" s="81"/>
      <c r="B384" s="50">
        <v>90015</v>
      </c>
      <c r="C384" s="88"/>
      <c r="D384" s="26" t="s">
        <v>44</v>
      </c>
      <c r="E384" s="38">
        <f>E385+E386</f>
        <v>1435000</v>
      </c>
      <c r="F384" s="38">
        <f>F385+F386</f>
        <v>593215.37</v>
      </c>
      <c r="G384" s="65">
        <f t="shared" si="36"/>
        <v>0.4133905017421603</v>
      </c>
      <c r="H384" s="38">
        <f>H385</f>
        <v>1425000</v>
      </c>
      <c r="I384" s="38">
        <f t="shared" si="32"/>
        <v>593215.37</v>
      </c>
      <c r="J384" s="38">
        <f>J386</f>
        <v>10000</v>
      </c>
      <c r="K384" s="38">
        <v>0</v>
      </c>
    </row>
    <row r="385" spans="1:11" s="4" customFormat="1" ht="12.75">
      <c r="A385" s="59"/>
      <c r="B385" s="80"/>
      <c r="C385" s="90">
        <v>4260</v>
      </c>
      <c r="D385" s="10" t="s">
        <v>107</v>
      </c>
      <c r="E385" s="9">
        <v>1425000</v>
      </c>
      <c r="F385" s="9">
        <v>593215.37</v>
      </c>
      <c r="G385" s="63">
        <f t="shared" si="36"/>
        <v>0.41629148771929825</v>
      </c>
      <c r="H385" s="9">
        <f>E385</f>
        <v>1425000</v>
      </c>
      <c r="I385" s="9">
        <f t="shared" si="32"/>
        <v>593215.37</v>
      </c>
      <c r="J385" s="9">
        <v>0</v>
      </c>
      <c r="K385" s="9">
        <v>0</v>
      </c>
    </row>
    <row r="386" spans="1:11" s="4" customFormat="1" ht="25.5">
      <c r="A386" s="81"/>
      <c r="B386" s="80"/>
      <c r="C386" s="115">
        <v>6050</v>
      </c>
      <c r="D386" s="42" t="s">
        <v>89</v>
      </c>
      <c r="E386" s="43">
        <v>10000</v>
      </c>
      <c r="F386" s="43">
        <v>0</v>
      </c>
      <c r="G386" s="66">
        <f t="shared" si="36"/>
        <v>0</v>
      </c>
      <c r="H386" s="43">
        <v>0</v>
      </c>
      <c r="I386" s="43">
        <v>0</v>
      </c>
      <c r="J386" s="43">
        <v>10000</v>
      </c>
      <c r="K386" s="43">
        <f>F386</f>
        <v>0</v>
      </c>
    </row>
    <row r="387" spans="1:11" s="4" customFormat="1" ht="12.75">
      <c r="A387" s="81"/>
      <c r="B387" s="130">
        <v>90095</v>
      </c>
      <c r="C387" s="46"/>
      <c r="D387" s="26" t="s">
        <v>8</v>
      </c>
      <c r="E387" s="38">
        <f>E388+E389+E390+E391+E392+E393</f>
        <v>819700.04</v>
      </c>
      <c r="F387" s="38">
        <f>F388+F389+F390+F391+F392+F393</f>
        <v>143682.77</v>
      </c>
      <c r="G387" s="65">
        <f t="shared" si="36"/>
        <v>0.17528701108761685</v>
      </c>
      <c r="H387" s="38">
        <f>H388+H389+H390+H391+H392</f>
        <v>811700.04</v>
      </c>
      <c r="I387" s="38">
        <f>I388+I389+I390+I391+I392</f>
        <v>135810.77</v>
      </c>
      <c r="J387" s="38">
        <f>J393</f>
        <v>8000</v>
      </c>
      <c r="K387" s="38">
        <f>K393</f>
        <v>7872</v>
      </c>
    </row>
    <row r="388" spans="1:11" s="4" customFormat="1" ht="12.75">
      <c r="A388" s="81"/>
      <c r="B388" s="130"/>
      <c r="C388" s="47">
        <v>4210</v>
      </c>
      <c r="D388" s="12" t="s">
        <v>100</v>
      </c>
      <c r="E388" s="9">
        <v>3000</v>
      </c>
      <c r="F388" s="9">
        <v>0</v>
      </c>
      <c r="G388" s="63">
        <f>F388/E388</f>
        <v>0</v>
      </c>
      <c r="H388" s="9">
        <v>3000</v>
      </c>
      <c r="I388" s="9">
        <v>0</v>
      </c>
      <c r="J388" s="9">
        <v>0</v>
      </c>
      <c r="K388" s="9">
        <v>0</v>
      </c>
    </row>
    <row r="389" spans="1:11" s="4" customFormat="1" ht="12.75">
      <c r="A389" s="81"/>
      <c r="B389" s="130"/>
      <c r="C389" s="10">
        <v>4270</v>
      </c>
      <c r="D389" s="10" t="s">
        <v>88</v>
      </c>
      <c r="E389" s="9">
        <v>550000</v>
      </c>
      <c r="F389" s="9">
        <v>84814.73</v>
      </c>
      <c r="G389" s="63">
        <f t="shared" si="36"/>
        <v>0.1542086</v>
      </c>
      <c r="H389" s="9">
        <f t="shared" si="31"/>
        <v>550000</v>
      </c>
      <c r="I389" s="9">
        <f t="shared" si="32"/>
        <v>84814.73</v>
      </c>
      <c r="J389" s="9">
        <v>0</v>
      </c>
      <c r="K389" s="9">
        <v>0</v>
      </c>
    </row>
    <row r="390" spans="1:11" s="4" customFormat="1" ht="12.75">
      <c r="A390" s="81"/>
      <c r="B390" s="130"/>
      <c r="C390" s="10">
        <v>4300</v>
      </c>
      <c r="D390" s="10" t="s">
        <v>83</v>
      </c>
      <c r="E390" s="9">
        <v>220000</v>
      </c>
      <c r="F390" s="9">
        <v>19087.24</v>
      </c>
      <c r="G390" s="63">
        <f t="shared" si="36"/>
        <v>0.08676018181818182</v>
      </c>
      <c r="H390" s="9">
        <f t="shared" si="31"/>
        <v>220000</v>
      </c>
      <c r="I390" s="9">
        <f t="shared" si="32"/>
        <v>19087.24</v>
      </c>
      <c r="J390" s="9">
        <v>0</v>
      </c>
      <c r="K390" s="9">
        <v>0</v>
      </c>
    </row>
    <row r="391" spans="1:11" s="77" customFormat="1" ht="12.75">
      <c r="A391" s="81"/>
      <c r="B391" s="130"/>
      <c r="C391" s="10">
        <v>4430</v>
      </c>
      <c r="D391" s="8" t="s">
        <v>87</v>
      </c>
      <c r="E391" s="9">
        <v>33700.04</v>
      </c>
      <c r="F391" s="9">
        <v>31908.8</v>
      </c>
      <c r="G391" s="63">
        <f t="shared" si="36"/>
        <v>0.9468475408337794</v>
      </c>
      <c r="H391" s="9">
        <f t="shared" si="31"/>
        <v>33700.04</v>
      </c>
      <c r="I391" s="9">
        <f t="shared" si="32"/>
        <v>31908.8</v>
      </c>
      <c r="J391" s="9">
        <v>0</v>
      </c>
      <c r="K391" s="9">
        <v>0</v>
      </c>
    </row>
    <row r="392" spans="1:11" s="4" customFormat="1" ht="25.5">
      <c r="A392" s="81"/>
      <c r="B392" s="130"/>
      <c r="C392" s="10">
        <v>4610</v>
      </c>
      <c r="D392" s="13" t="s">
        <v>118</v>
      </c>
      <c r="E392" s="9">
        <v>5000</v>
      </c>
      <c r="F392" s="9">
        <v>0</v>
      </c>
      <c r="G392" s="63">
        <f t="shared" si="36"/>
        <v>0</v>
      </c>
      <c r="H392" s="9">
        <f t="shared" si="31"/>
        <v>5000</v>
      </c>
      <c r="I392" s="9">
        <f t="shared" si="32"/>
        <v>0</v>
      </c>
      <c r="J392" s="9">
        <v>0</v>
      </c>
      <c r="K392" s="9">
        <v>0</v>
      </c>
    </row>
    <row r="393" spans="1:11" s="4" customFormat="1" ht="25.5">
      <c r="A393" s="59"/>
      <c r="B393" s="140"/>
      <c r="C393" s="10">
        <v>6060</v>
      </c>
      <c r="D393" s="8" t="s">
        <v>90</v>
      </c>
      <c r="E393" s="9">
        <v>8000</v>
      </c>
      <c r="F393" s="9">
        <v>7872</v>
      </c>
      <c r="G393" s="63">
        <f t="shared" si="36"/>
        <v>0.984</v>
      </c>
      <c r="H393" s="9">
        <v>0</v>
      </c>
      <c r="I393" s="9">
        <v>0</v>
      </c>
      <c r="J393" s="9">
        <f>E393</f>
        <v>8000</v>
      </c>
      <c r="K393" s="9">
        <f>F393</f>
        <v>7872</v>
      </c>
    </row>
    <row r="394" spans="1:11" ht="26.25" customHeight="1">
      <c r="A394" s="131">
        <v>921</v>
      </c>
      <c r="B394" s="18"/>
      <c r="C394" s="18"/>
      <c r="D394" s="29" t="s">
        <v>45</v>
      </c>
      <c r="E394" s="22">
        <f>E395+E400+E402+E404+E406</f>
        <v>2547020</v>
      </c>
      <c r="F394" s="22">
        <f>F395+F400+F402+F404+F406</f>
        <v>1248696.42</v>
      </c>
      <c r="G394" s="87">
        <f t="shared" si="36"/>
        <v>0.49025779931056684</v>
      </c>
      <c r="H394" s="25">
        <f t="shared" si="31"/>
        <v>2547020</v>
      </c>
      <c r="I394" s="25">
        <f t="shared" si="32"/>
        <v>1248696.42</v>
      </c>
      <c r="J394" s="25">
        <v>0</v>
      </c>
      <c r="K394" s="25">
        <v>0</v>
      </c>
    </row>
    <row r="395" spans="1:11" ht="14.25" customHeight="1">
      <c r="A395" s="131"/>
      <c r="B395" s="133">
        <v>92105</v>
      </c>
      <c r="C395" s="46"/>
      <c r="D395" s="37" t="s">
        <v>79</v>
      </c>
      <c r="E395" s="38">
        <f>E396+E397+E398+E399</f>
        <v>230700</v>
      </c>
      <c r="F395" s="38">
        <f>F396+F397+F398+F399</f>
        <v>82336.44</v>
      </c>
      <c r="G395" s="65">
        <f t="shared" si="36"/>
        <v>0.35689830949284784</v>
      </c>
      <c r="H395" s="38">
        <f t="shared" si="31"/>
        <v>230700</v>
      </c>
      <c r="I395" s="38">
        <f t="shared" si="32"/>
        <v>82336.44</v>
      </c>
      <c r="J395" s="38">
        <v>0</v>
      </c>
      <c r="K395" s="38">
        <v>0</v>
      </c>
    </row>
    <row r="396" spans="1:11" ht="38.25" customHeight="1">
      <c r="A396" s="131"/>
      <c r="B396" s="134"/>
      <c r="C396" s="10">
        <v>2820</v>
      </c>
      <c r="D396" s="13" t="s">
        <v>126</v>
      </c>
      <c r="E396" s="9">
        <v>70700</v>
      </c>
      <c r="F396" s="9">
        <v>68150</v>
      </c>
      <c r="G396" s="63">
        <f t="shared" si="36"/>
        <v>0.963932107496464</v>
      </c>
      <c r="H396" s="9">
        <f t="shared" si="31"/>
        <v>70700</v>
      </c>
      <c r="I396" s="9">
        <f t="shared" si="32"/>
        <v>68150</v>
      </c>
      <c r="J396" s="9">
        <v>0</v>
      </c>
      <c r="K396" s="9">
        <v>0</v>
      </c>
    </row>
    <row r="397" spans="1:11" ht="14.25" customHeight="1">
      <c r="A397" s="131"/>
      <c r="B397" s="134"/>
      <c r="C397" s="10">
        <v>4170</v>
      </c>
      <c r="D397" s="10" t="s">
        <v>95</v>
      </c>
      <c r="E397" s="9">
        <v>7000</v>
      </c>
      <c r="F397" s="9">
        <v>584</v>
      </c>
      <c r="G397" s="63">
        <f t="shared" si="36"/>
        <v>0.08342857142857144</v>
      </c>
      <c r="H397" s="9">
        <f t="shared" si="31"/>
        <v>7000</v>
      </c>
      <c r="I397" s="9">
        <f t="shared" si="32"/>
        <v>584</v>
      </c>
      <c r="J397" s="9">
        <v>0</v>
      </c>
      <c r="K397" s="9">
        <v>0</v>
      </c>
    </row>
    <row r="398" spans="1:11" ht="14.25" customHeight="1">
      <c r="A398" s="131"/>
      <c r="B398" s="134"/>
      <c r="C398" s="10">
        <v>4210</v>
      </c>
      <c r="D398" s="10" t="s">
        <v>100</v>
      </c>
      <c r="E398" s="9">
        <v>23000</v>
      </c>
      <c r="F398" s="9">
        <v>6417.98</v>
      </c>
      <c r="G398" s="63">
        <f t="shared" si="36"/>
        <v>0.2790426086956522</v>
      </c>
      <c r="H398" s="9">
        <f t="shared" si="31"/>
        <v>23000</v>
      </c>
      <c r="I398" s="9">
        <f t="shared" si="32"/>
        <v>6417.98</v>
      </c>
      <c r="J398" s="9">
        <v>0</v>
      </c>
      <c r="K398" s="9">
        <v>0</v>
      </c>
    </row>
    <row r="399" spans="1:11" ht="14.25" customHeight="1">
      <c r="A399" s="131"/>
      <c r="B399" s="138"/>
      <c r="C399" s="10">
        <v>4300</v>
      </c>
      <c r="D399" s="10" t="s">
        <v>83</v>
      </c>
      <c r="E399" s="9">
        <v>130000</v>
      </c>
      <c r="F399" s="9">
        <v>7184.46</v>
      </c>
      <c r="G399" s="63">
        <f t="shared" si="36"/>
        <v>0.055265076923076924</v>
      </c>
      <c r="H399" s="9">
        <f aca="true" t="shared" si="39" ref="H399:H436">E399</f>
        <v>130000</v>
      </c>
      <c r="I399" s="9">
        <f aca="true" t="shared" si="40" ref="I399:I436">F399</f>
        <v>7184.46</v>
      </c>
      <c r="J399" s="9">
        <v>0</v>
      </c>
      <c r="K399" s="9">
        <v>0</v>
      </c>
    </row>
    <row r="400" spans="1:11" s="4" customFormat="1" ht="25.5" customHeight="1">
      <c r="A400" s="131"/>
      <c r="B400" s="133">
        <v>92109</v>
      </c>
      <c r="C400" s="46"/>
      <c r="D400" s="52" t="s">
        <v>46</v>
      </c>
      <c r="E400" s="38">
        <f>E401</f>
        <v>901000</v>
      </c>
      <c r="F400" s="38">
        <f>F401</f>
        <v>450500</v>
      </c>
      <c r="G400" s="65">
        <f t="shared" si="36"/>
        <v>0.5</v>
      </c>
      <c r="H400" s="38">
        <f t="shared" si="39"/>
        <v>901000</v>
      </c>
      <c r="I400" s="38">
        <f t="shared" si="40"/>
        <v>450500</v>
      </c>
      <c r="J400" s="38">
        <v>0</v>
      </c>
      <c r="K400" s="38">
        <v>0</v>
      </c>
    </row>
    <row r="401" spans="1:11" s="4" customFormat="1" ht="24.75" customHeight="1">
      <c r="A401" s="131"/>
      <c r="B401" s="138"/>
      <c r="C401" s="47">
        <v>2480</v>
      </c>
      <c r="D401" s="13" t="s">
        <v>131</v>
      </c>
      <c r="E401" s="9">
        <v>901000</v>
      </c>
      <c r="F401" s="9">
        <v>450500</v>
      </c>
      <c r="G401" s="63">
        <f t="shared" si="36"/>
        <v>0.5</v>
      </c>
      <c r="H401" s="9">
        <f t="shared" si="39"/>
        <v>901000</v>
      </c>
      <c r="I401" s="9">
        <f t="shared" si="40"/>
        <v>450500</v>
      </c>
      <c r="J401" s="9">
        <v>0</v>
      </c>
      <c r="K401" s="9">
        <v>0</v>
      </c>
    </row>
    <row r="402" spans="1:11" s="4" customFormat="1" ht="13.5" customHeight="1">
      <c r="A402" s="131"/>
      <c r="B402" s="133">
        <v>92114</v>
      </c>
      <c r="C402" s="46"/>
      <c r="D402" s="26" t="s">
        <v>47</v>
      </c>
      <c r="E402" s="38">
        <f>E403</f>
        <v>154000</v>
      </c>
      <c r="F402" s="38">
        <f>F403</f>
        <v>76999.98</v>
      </c>
      <c r="G402" s="65">
        <f t="shared" si="36"/>
        <v>0.4999998701298701</v>
      </c>
      <c r="H402" s="38">
        <f t="shared" si="39"/>
        <v>154000</v>
      </c>
      <c r="I402" s="38">
        <f t="shared" si="40"/>
        <v>76999.98</v>
      </c>
      <c r="J402" s="38">
        <v>0</v>
      </c>
      <c r="K402" s="38">
        <v>0</v>
      </c>
    </row>
    <row r="403" spans="1:11" s="4" customFormat="1" ht="26.25" customHeight="1">
      <c r="A403" s="131"/>
      <c r="B403" s="138"/>
      <c r="C403" s="10">
        <v>2480</v>
      </c>
      <c r="D403" s="13" t="s">
        <v>131</v>
      </c>
      <c r="E403" s="9">
        <v>154000</v>
      </c>
      <c r="F403" s="9">
        <v>76999.98</v>
      </c>
      <c r="G403" s="63">
        <f t="shared" si="36"/>
        <v>0.4999998701298701</v>
      </c>
      <c r="H403" s="9">
        <f t="shared" si="39"/>
        <v>154000</v>
      </c>
      <c r="I403" s="9">
        <f t="shared" si="40"/>
        <v>76999.98</v>
      </c>
      <c r="J403" s="9">
        <v>0</v>
      </c>
      <c r="K403" s="9">
        <v>0</v>
      </c>
    </row>
    <row r="404" spans="1:11" s="4" customFormat="1" ht="13.5" customHeight="1">
      <c r="A404" s="131"/>
      <c r="B404" s="133">
        <v>92116</v>
      </c>
      <c r="C404" s="46"/>
      <c r="D404" s="37" t="s">
        <v>48</v>
      </c>
      <c r="E404" s="38">
        <f>E405</f>
        <v>630500</v>
      </c>
      <c r="F404" s="38">
        <f>F405</f>
        <v>315250.02</v>
      </c>
      <c r="G404" s="65">
        <f t="shared" si="36"/>
        <v>0.5000000317208565</v>
      </c>
      <c r="H404" s="38">
        <f t="shared" si="39"/>
        <v>630500</v>
      </c>
      <c r="I404" s="38">
        <f t="shared" si="40"/>
        <v>315250.02</v>
      </c>
      <c r="J404" s="38">
        <v>0</v>
      </c>
      <c r="K404" s="38">
        <v>0</v>
      </c>
    </row>
    <row r="405" spans="1:11" s="4" customFormat="1" ht="25.5" customHeight="1">
      <c r="A405" s="131"/>
      <c r="B405" s="138"/>
      <c r="C405" s="10">
        <v>2480</v>
      </c>
      <c r="D405" s="13" t="s">
        <v>131</v>
      </c>
      <c r="E405" s="9">
        <v>630500</v>
      </c>
      <c r="F405" s="9">
        <v>315250.02</v>
      </c>
      <c r="G405" s="63">
        <f t="shared" si="36"/>
        <v>0.5000000317208565</v>
      </c>
      <c r="H405" s="9">
        <f t="shared" si="39"/>
        <v>630500</v>
      </c>
      <c r="I405" s="9">
        <f t="shared" si="40"/>
        <v>315250.02</v>
      </c>
      <c r="J405" s="9">
        <v>0</v>
      </c>
      <c r="K405" s="9">
        <v>0</v>
      </c>
    </row>
    <row r="406" spans="1:11" s="4" customFormat="1" ht="13.5" customHeight="1">
      <c r="A406" s="131"/>
      <c r="B406" s="133">
        <v>92118</v>
      </c>
      <c r="C406" s="46"/>
      <c r="D406" s="52" t="s">
        <v>49</v>
      </c>
      <c r="E406" s="38">
        <f>E407</f>
        <v>630820</v>
      </c>
      <c r="F406" s="38">
        <f>F407</f>
        <v>323609.98</v>
      </c>
      <c r="G406" s="65">
        <f t="shared" si="36"/>
        <v>0.5129989220379823</v>
      </c>
      <c r="H406" s="38">
        <f t="shared" si="39"/>
        <v>630820</v>
      </c>
      <c r="I406" s="38">
        <f t="shared" si="40"/>
        <v>323609.98</v>
      </c>
      <c r="J406" s="38">
        <v>0</v>
      </c>
      <c r="K406" s="38">
        <v>0</v>
      </c>
    </row>
    <row r="407" spans="1:11" s="4" customFormat="1" ht="25.5" customHeight="1">
      <c r="A407" s="131"/>
      <c r="B407" s="138"/>
      <c r="C407" s="10">
        <v>2480</v>
      </c>
      <c r="D407" s="13" t="s">
        <v>131</v>
      </c>
      <c r="E407" s="9">
        <v>630820</v>
      </c>
      <c r="F407" s="9">
        <v>323609.98</v>
      </c>
      <c r="G407" s="63">
        <f t="shared" si="36"/>
        <v>0.5129989220379823</v>
      </c>
      <c r="H407" s="9">
        <f t="shared" si="39"/>
        <v>630820</v>
      </c>
      <c r="I407" s="9">
        <f t="shared" si="40"/>
        <v>323609.98</v>
      </c>
      <c r="J407" s="9">
        <v>0</v>
      </c>
      <c r="K407" s="9">
        <v>0</v>
      </c>
    </row>
    <row r="408" spans="1:11" ht="14.25" customHeight="1">
      <c r="A408" s="69">
        <v>926</v>
      </c>
      <c r="B408" s="126"/>
      <c r="C408" s="18"/>
      <c r="D408" s="29" t="s">
        <v>18</v>
      </c>
      <c r="E408" s="22">
        <f>E409+E413+E433</f>
        <v>4112800</v>
      </c>
      <c r="F408" s="22">
        <f>F409+F413+F433</f>
        <v>2138570.1199999996</v>
      </c>
      <c r="G408" s="87">
        <f t="shared" si="36"/>
        <v>0.5199791188484729</v>
      </c>
      <c r="H408" s="25">
        <f>H409+H413+H433</f>
        <v>4025900</v>
      </c>
      <c r="I408" s="25">
        <f>I409+I413+I433</f>
        <v>2067582.8099999996</v>
      </c>
      <c r="J408" s="25">
        <f>J409+J413+J433</f>
        <v>86900</v>
      </c>
      <c r="K408" s="25">
        <f>K409+K413+K433</f>
        <v>70987.31</v>
      </c>
    </row>
    <row r="409" spans="1:13" s="77" customFormat="1" ht="14.25" customHeight="1">
      <c r="A409" s="111"/>
      <c r="B409" s="50">
        <v>92601</v>
      </c>
      <c r="C409" s="88"/>
      <c r="D409" s="37" t="s">
        <v>54</v>
      </c>
      <c r="E409" s="38">
        <f>E410+E411+E412</f>
        <v>421000</v>
      </c>
      <c r="F409" s="38">
        <f>F410+F411+F412</f>
        <v>240501.61</v>
      </c>
      <c r="G409" s="65">
        <f t="shared" si="36"/>
        <v>0.5712627315914489</v>
      </c>
      <c r="H409" s="38">
        <f>H410</f>
        <v>334100</v>
      </c>
      <c r="I409" s="38">
        <f>I410</f>
        <v>169514.3</v>
      </c>
      <c r="J409" s="38">
        <f>J411+J412</f>
        <v>86900</v>
      </c>
      <c r="K409" s="38">
        <f>K411</f>
        <v>70987.31</v>
      </c>
      <c r="M409" s="78"/>
    </row>
    <row r="410" spans="1:13" s="4" customFormat="1" ht="52.5" customHeight="1">
      <c r="A410" s="114"/>
      <c r="B410" s="80"/>
      <c r="C410" s="115">
        <v>2320</v>
      </c>
      <c r="D410" s="42" t="s">
        <v>132</v>
      </c>
      <c r="E410" s="43">
        <v>334100</v>
      </c>
      <c r="F410" s="43">
        <v>169514.3</v>
      </c>
      <c r="G410" s="63">
        <f t="shared" si="36"/>
        <v>0.507375935348698</v>
      </c>
      <c r="H410" s="9">
        <f t="shared" si="39"/>
        <v>334100</v>
      </c>
      <c r="I410" s="9">
        <f t="shared" si="40"/>
        <v>169514.3</v>
      </c>
      <c r="J410" s="9">
        <v>0</v>
      </c>
      <c r="K410" s="9">
        <v>0</v>
      </c>
      <c r="M410" s="7"/>
    </row>
    <row r="411" spans="1:13" s="4" customFormat="1" ht="26.25" customHeight="1">
      <c r="A411" s="111"/>
      <c r="B411" s="79"/>
      <c r="C411" s="115">
        <v>6050</v>
      </c>
      <c r="D411" s="42" t="s">
        <v>89</v>
      </c>
      <c r="E411" s="43">
        <v>80000</v>
      </c>
      <c r="F411" s="43">
        <v>70987.31</v>
      </c>
      <c r="G411" s="66">
        <f>F411/E411</f>
        <v>0.887341375</v>
      </c>
      <c r="H411" s="43">
        <v>0</v>
      </c>
      <c r="I411" s="43">
        <v>0</v>
      </c>
      <c r="J411" s="43">
        <f>E411</f>
        <v>80000</v>
      </c>
      <c r="K411" s="43">
        <f>F411</f>
        <v>70987.31</v>
      </c>
      <c r="M411" s="7"/>
    </row>
    <row r="412" spans="1:13" s="4" customFormat="1" ht="48.75" customHeight="1">
      <c r="A412" s="111"/>
      <c r="B412" s="80"/>
      <c r="C412" s="90">
        <v>6300</v>
      </c>
      <c r="D412" s="13" t="s">
        <v>151</v>
      </c>
      <c r="E412" s="9">
        <v>6900</v>
      </c>
      <c r="F412" s="9">
        <v>0</v>
      </c>
      <c r="G412" s="99">
        <f>F412/E412</f>
        <v>0</v>
      </c>
      <c r="H412" s="9">
        <v>0</v>
      </c>
      <c r="I412" s="9">
        <v>0</v>
      </c>
      <c r="J412" s="9">
        <v>6900</v>
      </c>
      <c r="K412" s="9">
        <v>0</v>
      </c>
      <c r="M412" s="7"/>
    </row>
    <row r="413" spans="1:11" s="4" customFormat="1" ht="12.75" customHeight="1">
      <c r="A413" s="81"/>
      <c r="B413" s="130">
        <v>92604</v>
      </c>
      <c r="C413" s="46"/>
      <c r="D413" s="37" t="s">
        <v>19</v>
      </c>
      <c r="E413" s="38">
        <f>E414+E415+E416+E417+E418+E419+E420+E421+E422+E423+E424+E425+E426+E427+E428+E429+E430+E431+E432</f>
        <v>3291800</v>
      </c>
      <c r="F413" s="38">
        <f>F414+F415+F416+F417+F418+F419+F420+F421+F422+F423+F424+F425+F426+F427+F428+F429+F430+F431+F432</f>
        <v>1643001.0099999995</v>
      </c>
      <c r="G413" s="65">
        <f t="shared" si="36"/>
        <v>0.49911932984993</v>
      </c>
      <c r="H413" s="38">
        <f t="shared" si="39"/>
        <v>3291800</v>
      </c>
      <c r="I413" s="38">
        <f t="shared" si="40"/>
        <v>1643001.0099999995</v>
      </c>
      <c r="J413" s="38">
        <v>0</v>
      </c>
      <c r="K413" s="38">
        <v>0</v>
      </c>
    </row>
    <row r="414" spans="1:11" s="4" customFormat="1" ht="24" customHeight="1">
      <c r="A414" s="81"/>
      <c r="B414" s="130"/>
      <c r="C414" s="10">
        <v>3020</v>
      </c>
      <c r="D414" s="8" t="s">
        <v>106</v>
      </c>
      <c r="E414" s="9">
        <v>26700</v>
      </c>
      <c r="F414" s="9">
        <v>15654.67</v>
      </c>
      <c r="G414" s="63">
        <f t="shared" si="36"/>
        <v>0.5863172284644195</v>
      </c>
      <c r="H414" s="9">
        <f t="shared" si="39"/>
        <v>26700</v>
      </c>
      <c r="I414" s="9">
        <f t="shared" si="40"/>
        <v>15654.67</v>
      </c>
      <c r="J414" s="9">
        <v>0</v>
      </c>
      <c r="K414" s="9">
        <v>0</v>
      </c>
    </row>
    <row r="415" spans="1:11" s="4" customFormat="1" ht="12.75" customHeight="1">
      <c r="A415" s="81"/>
      <c r="B415" s="130"/>
      <c r="C415" s="10">
        <v>4010</v>
      </c>
      <c r="D415" s="10" t="s">
        <v>96</v>
      </c>
      <c r="E415" s="9">
        <v>1351600</v>
      </c>
      <c r="F415" s="9">
        <v>673720.07</v>
      </c>
      <c r="G415" s="63">
        <f aca="true" t="shared" si="41" ref="G415:G436">F415/E415</f>
        <v>0.49846113495116895</v>
      </c>
      <c r="H415" s="9">
        <f t="shared" si="39"/>
        <v>1351600</v>
      </c>
      <c r="I415" s="9">
        <f t="shared" si="40"/>
        <v>673720.07</v>
      </c>
      <c r="J415" s="9">
        <v>0</v>
      </c>
      <c r="K415" s="9">
        <v>0</v>
      </c>
    </row>
    <row r="416" spans="1:11" s="4" customFormat="1" ht="12.75" customHeight="1">
      <c r="A416" s="81"/>
      <c r="B416" s="130"/>
      <c r="C416" s="10">
        <v>4040</v>
      </c>
      <c r="D416" s="10" t="s">
        <v>97</v>
      </c>
      <c r="E416" s="9">
        <v>93500</v>
      </c>
      <c r="F416" s="9">
        <v>93467.96</v>
      </c>
      <c r="G416" s="63">
        <f t="shared" si="41"/>
        <v>0.9996573262032086</v>
      </c>
      <c r="H416" s="9">
        <f t="shared" si="39"/>
        <v>93500</v>
      </c>
      <c r="I416" s="9">
        <f t="shared" si="40"/>
        <v>93467.96</v>
      </c>
      <c r="J416" s="9">
        <v>0</v>
      </c>
      <c r="K416" s="9">
        <v>0</v>
      </c>
    </row>
    <row r="417" spans="1:11" s="4" customFormat="1" ht="12.75" customHeight="1">
      <c r="A417" s="81"/>
      <c r="B417" s="130"/>
      <c r="C417" s="10">
        <v>4110</v>
      </c>
      <c r="D417" s="10" t="s">
        <v>98</v>
      </c>
      <c r="E417" s="9">
        <v>241450</v>
      </c>
      <c r="F417" s="9">
        <v>129715.13</v>
      </c>
      <c r="G417" s="63">
        <f t="shared" si="41"/>
        <v>0.5372339200662664</v>
      </c>
      <c r="H417" s="9">
        <f t="shared" si="39"/>
        <v>241450</v>
      </c>
      <c r="I417" s="9">
        <f t="shared" si="40"/>
        <v>129715.13</v>
      </c>
      <c r="J417" s="9">
        <v>0</v>
      </c>
      <c r="K417" s="9">
        <v>0</v>
      </c>
    </row>
    <row r="418" spans="1:11" s="4" customFormat="1" ht="12.75" customHeight="1">
      <c r="A418" s="81"/>
      <c r="B418" s="130"/>
      <c r="C418" s="10">
        <v>4120</v>
      </c>
      <c r="D418" s="10" t="s">
        <v>99</v>
      </c>
      <c r="E418" s="9">
        <v>35000</v>
      </c>
      <c r="F418" s="9">
        <v>15860.57</v>
      </c>
      <c r="G418" s="63">
        <f t="shared" si="41"/>
        <v>0.45315914285714287</v>
      </c>
      <c r="H418" s="9">
        <f t="shared" si="39"/>
        <v>35000</v>
      </c>
      <c r="I418" s="9">
        <f t="shared" si="40"/>
        <v>15860.57</v>
      </c>
      <c r="J418" s="9">
        <v>0</v>
      </c>
      <c r="K418" s="9">
        <v>0</v>
      </c>
    </row>
    <row r="419" spans="1:11" s="4" customFormat="1" ht="12.75" customHeight="1">
      <c r="A419" s="81"/>
      <c r="B419" s="130"/>
      <c r="C419" s="10">
        <v>4170</v>
      </c>
      <c r="D419" s="10" t="s">
        <v>95</v>
      </c>
      <c r="E419" s="9">
        <v>121500</v>
      </c>
      <c r="F419" s="9">
        <v>38899.5</v>
      </c>
      <c r="G419" s="63">
        <f t="shared" si="41"/>
        <v>0.3201604938271605</v>
      </c>
      <c r="H419" s="9">
        <f t="shared" si="39"/>
        <v>121500</v>
      </c>
      <c r="I419" s="9">
        <f t="shared" si="40"/>
        <v>38899.5</v>
      </c>
      <c r="J419" s="9">
        <v>0</v>
      </c>
      <c r="K419" s="9">
        <v>0</v>
      </c>
    </row>
    <row r="420" spans="1:11" s="4" customFormat="1" ht="12.75" customHeight="1">
      <c r="A420" s="81"/>
      <c r="B420" s="130"/>
      <c r="C420" s="10">
        <v>4210</v>
      </c>
      <c r="D420" s="10" t="s">
        <v>100</v>
      </c>
      <c r="E420" s="9">
        <v>249700</v>
      </c>
      <c r="F420" s="9">
        <v>113541.7</v>
      </c>
      <c r="G420" s="63">
        <f t="shared" si="41"/>
        <v>0.4547124549459351</v>
      </c>
      <c r="H420" s="9">
        <f t="shared" si="39"/>
        <v>249700</v>
      </c>
      <c r="I420" s="9">
        <f t="shared" si="40"/>
        <v>113541.7</v>
      </c>
      <c r="J420" s="9">
        <v>0</v>
      </c>
      <c r="K420" s="9">
        <v>0</v>
      </c>
    </row>
    <row r="421" spans="1:11" s="4" customFormat="1" ht="12.75" customHeight="1">
      <c r="A421" s="81"/>
      <c r="B421" s="130"/>
      <c r="C421" s="10">
        <v>4260</v>
      </c>
      <c r="D421" s="10" t="s">
        <v>107</v>
      </c>
      <c r="E421" s="9">
        <v>788000</v>
      </c>
      <c r="F421" s="9">
        <v>367344.76</v>
      </c>
      <c r="G421" s="63">
        <f t="shared" si="41"/>
        <v>0.4661735532994924</v>
      </c>
      <c r="H421" s="9">
        <f t="shared" si="39"/>
        <v>788000</v>
      </c>
      <c r="I421" s="9">
        <f t="shared" si="40"/>
        <v>367344.76</v>
      </c>
      <c r="J421" s="9">
        <v>0</v>
      </c>
      <c r="K421" s="9">
        <v>0</v>
      </c>
    </row>
    <row r="422" spans="1:11" s="4" customFormat="1" ht="12.75" customHeight="1">
      <c r="A422" s="81"/>
      <c r="B422" s="130"/>
      <c r="C422" s="10">
        <v>4280</v>
      </c>
      <c r="D422" s="8" t="s">
        <v>108</v>
      </c>
      <c r="E422" s="9">
        <v>9000</v>
      </c>
      <c r="F422" s="9">
        <v>7278</v>
      </c>
      <c r="G422" s="63">
        <f t="shared" si="41"/>
        <v>0.8086666666666666</v>
      </c>
      <c r="H422" s="9">
        <f t="shared" si="39"/>
        <v>9000</v>
      </c>
      <c r="I422" s="9">
        <f t="shared" si="40"/>
        <v>7278</v>
      </c>
      <c r="J422" s="9">
        <v>0</v>
      </c>
      <c r="K422" s="9">
        <v>0</v>
      </c>
    </row>
    <row r="423" spans="1:11" s="4" customFormat="1" ht="12.75" customHeight="1">
      <c r="A423" s="81"/>
      <c r="B423" s="130"/>
      <c r="C423" s="10">
        <v>4300</v>
      </c>
      <c r="D423" s="10" t="s">
        <v>83</v>
      </c>
      <c r="E423" s="9">
        <v>228900</v>
      </c>
      <c r="F423" s="9">
        <v>119673.17</v>
      </c>
      <c r="G423" s="63">
        <f t="shared" si="41"/>
        <v>0.5228185670598514</v>
      </c>
      <c r="H423" s="9">
        <f t="shared" si="39"/>
        <v>228900</v>
      </c>
      <c r="I423" s="9">
        <f t="shared" si="40"/>
        <v>119673.17</v>
      </c>
      <c r="J423" s="9">
        <v>0</v>
      </c>
      <c r="K423" s="9">
        <v>0</v>
      </c>
    </row>
    <row r="424" spans="1:11" s="4" customFormat="1" ht="12.75" customHeight="1">
      <c r="A424" s="81"/>
      <c r="B424" s="130"/>
      <c r="C424" s="10">
        <v>4350</v>
      </c>
      <c r="D424" s="10" t="s">
        <v>109</v>
      </c>
      <c r="E424" s="9">
        <v>3100</v>
      </c>
      <c r="F424" s="9">
        <v>755.22</v>
      </c>
      <c r="G424" s="63">
        <f t="shared" si="41"/>
        <v>0.2436193548387097</v>
      </c>
      <c r="H424" s="9">
        <f t="shared" si="39"/>
        <v>3100</v>
      </c>
      <c r="I424" s="9">
        <f t="shared" si="40"/>
        <v>755.22</v>
      </c>
      <c r="J424" s="9">
        <v>0</v>
      </c>
      <c r="K424" s="9">
        <v>0</v>
      </c>
    </row>
    <row r="425" spans="1:11" s="4" customFormat="1" ht="38.25">
      <c r="A425" s="81"/>
      <c r="B425" s="130"/>
      <c r="C425" s="10">
        <v>4360</v>
      </c>
      <c r="D425" s="8" t="s">
        <v>103</v>
      </c>
      <c r="E425" s="9">
        <v>4100</v>
      </c>
      <c r="F425" s="9">
        <v>1157.91</v>
      </c>
      <c r="G425" s="63">
        <f t="shared" si="41"/>
        <v>0.2824170731707317</v>
      </c>
      <c r="H425" s="9">
        <f t="shared" si="39"/>
        <v>4100</v>
      </c>
      <c r="I425" s="9">
        <f t="shared" si="40"/>
        <v>1157.91</v>
      </c>
      <c r="J425" s="9">
        <v>0</v>
      </c>
      <c r="K425" s="9">
        <v>0</v>
      </c>
    </row>
    <row r="426" spans="1:11" s="4" customFormat="1" ht="38.25" customHeight="1">
      <c r="A426" s="81"/>
      <c r="B426" s="130"/>
      <c r="C426" s="10">
        <v>4370</v>
      </c>
      <c r="D426" s="8" t="s">
        <v>110</v>
      </c>
      <c r="E426" s="9">
        <v>8200</v>
      </c>
      <c r="F426" s="9">
        <v>2983.16</v>
      </c>
      <c r="G426" s="63">
        <f t="shared" si="41"/>
        <v>0.36379999999999996</v>
      </c>
      <c r="H426" s="9">
        <f t="shared" si="39"/>
        <v>8200</v>
      </c>
      <c r="I426" s="9">
        <f t="shared" si="40"/>
        <v>2983.16</v>
      </c>
      <c r="J426" s="9">
        <v>0</v>
      </c>
      <c r="K426" s="9">
        <v>0</v>
      </c>
    </row>
    <row r="427" spans="1:11" s="4" customFormat="1" ht="12.75" customHeight="1">
      <c r="A427" s="81"/>
      <c r="B427" s="130"/>
      <c r="C427" s="10">
        <v>4410</v>
      </c>
      <c r="D427" s="8" t="s">
        <v>104</v>
      </c>
      <c r="E427" s="9">
        <v>9000</v>
      </c>
      <c r="F427" s="9">
        <v>5807.1</v>
      </c>
      <c r="G427" s="63">
        <f t="shared" si="41"/>
        <v>0.6452333333333333</v>
      </c>
      <c r="H427" s="9">
        <f t="shared" si="39"/>
        <v>9000</v>
      </c>
      <c r="I427" s="9">
        <f t="shared" si="40"/>
        <v>5807.1</v>
      </c>
      <c r="J427" s="9">
        <v>0</v>
      </c>
      <c r="K427" s="9">
        <v>0</v>
      </c>
    </row>
    <row r="428" spans="1:11" s="4" customFormat="1" ht="12.75" customHeight="1">
      <c r="A428" s="81"/>
      <c r="B428" s="130"/>
      <c r="C428" s="10">
        <v>4430</v>
      </c>
      <c r="D428" s="8" t="s">
        <v>87</v>
      </c>
      <c r="E428" s="9">
        <v>13300</v>
      </c>
      <c r="F428" s="9">
        <v>10234</v>
      </c>
      <c r="G428" s="63">
        <f t="shared" si="41"/>
        <v>0.7694736842105263</v>
      </c>
      <c r="H428" s="9">
        <f t="shared" si="39"/>
        <v>13300</v>
      </c>
      <c r="I428" s="9">
        <f t="shared" si="40"/>
        <v>10234</v>
      </c>
      <c r="J428" s="9">
        <v>0</v>
      </c>
      <c r="K428" s="9">
        <v>0</v>
      </c>
    </row>
    <row r="429" spans="1:11" s="4" customFormat="1" ht="24.75" customHeight="1">
      <c r="A429" s="81"/>
      <c r="B429" s="130"/>
      <c r="C429" s="10">
        <v>4440</v>
      </c>
      <c r="D429" s="8" t="s">
        <v>101</v>
      </c>
      <c r="E429" s="9">
        <v>50000</v>
      </c>
      <c r="F429" s="9">
        <v>37500</v>
      </c>
      <c r="G429" s="63">
        <f t="shared" si="41"/>
        <v>0.75</v>
      </c>
      <c r="H429" s="9">
        <f t="shared" si="39"/>
        <v>50000</v>
      </c>
      <c r="I429" s="9">
        <f t="shared" si="40"/>
        <v>37500</v>
      </c>
      <c r="J429" s="9">
        <v>0</v>
      </c>
      <c r="K429" s="9">
        <v>0</v>
      </c>
    </row>
    <row r="430" spans="1:11" s="4" customFormat="1" ht="12.75" customHeight="1">
      <c r="A430" s="79"/>
      <c r="B430" s="130"/>
      <c r="C430" s="10">
        <v>4530</v>
      </c>
      <c r="D430" s="8" t="s">
        <v>133</v>
      </c>
      <c r="E430" s="9">
        <v>51200</v>
      </c>
      <c r="F430" s="9">
        <v>8252.43</v>
      </c>
      <c r="G430" s="63">
        <f t="shared" si="41"/>
        <v>0.1611802734375</v>
      </c>
      <c r="H430" s="9">
        <f t="shared" si="39"/>
        <v>51200</v>
      </c>
      <c r="I430" s="9">
        <f t="shared" si="40"/>
        <v>8252.43</v>
      </c>
      <c r="J430" s="9">
        <v>0</v>
      </c>
      <c r="K430" s="9">
        <v>0</v>
      </c>
    </row>
    <row r="431" spans="1:11" s="4" customFormat="1" ht="25.5" customHeight="1">
      <c r="A431" s="79"/>
      <c r="B431" s="130"/>
      <c r="C431" s="10">
        <v>4700</v>
      </c>
      <c r="D431" s="8" t="s">
        <v>113</v>
      </c>
      <c r="E431" s="9">
        <v>7000</v>
      </c>
      <c r="F431" s="9">
        <v>853</v>
      </c>
      <c r="G431" s="63">
        <f t="shared" si="41"/>
        <v>0.12185714285714286</v>
      </c>
      <c r="H431" s="9">
        <f t="shared" si="39"/>
        <v>7000</v>
      </c>
      <c r="I431" s="9">
        <f t="shared" si="40"/>
        <v>853</v>
      </c>
      <c r="J431" s="9">
        <v>0</v>
      </c>
      <c r="K431" s="9">
        <v>0</v>
      </c>
    </row>
    <row r="432" spans="1:11" s="4" customFormat="1" ht="24" customHeight="1">
      <c r="A432" s="79"/>
      <c r="B432" s="130"/>
      <c r="C432" s="10">
        <v>4780</v>
      </c>
      <c r="D432" s="8" t="s">
        <v>139</v>
      </c>
      <c r="E432" s="9">
        <v>550</v>
      </c>
      <c r="F432" s="9">
        <v>302.66</v>
      </c>
      <c r="G432" s="63">
        <f t="shared" si="41"/>
        <v>0.5502909090909092</v>
      </c>
      <c r="H432" s="9">
        <f t="shared" si="39"/>
        <v>550</v>
      </c>
      <c r="I432" s="9">
        <f t="shared" si="40"/>
        <v>302.66</v>
      </c>
      <c r="J432" s="9">
        <v>0</v>
      </c>
      <c r="K432" s="9">
        <v>0</v>
      </c>
    </row>
    <row r="433" spans="1:11" s="4" customFormat="1" ht="24.75" customHeight="1">
      <c r="A433" s="79"/>
      <c r="B433" s="139">
        <v>92605</v>
      </c>
      <c r="C433" s="74"/>
      <c r="D433" s="75" t="s">
        <v>68</v>
      </c>
      <c r="E433" s="54">
        <f>E434+E435+E436</f>
        <v>400000</v>
      </c>
      <c r="F433" s="54">
        <f>F434+F435+F436</f>
        <v>255067.5</v>
      </c>
      <c r="G433" s="65">
        <f t="shared" si="41"/>
        <v>0.63766875</v>
      </c>
      <c r="H433" s="38">
        <f t="shared" si="39"/>
        <v>400000</v>
      </c>
      <c r="I433" s="38">
        <f t="shared" si="40"/>
        <v>255067.5</v>
      </c>
      <c r="J433" s="38">
        <v>0</v>
      </c>
      <c r="K433" s="38">
        <v>0</v>
      </c>
    </row>
    <row r="434" spans="1:11" s="4" customFormat="1" ht="24.75" customHeight="1">
      <c r="A434" s="79"/>
      <c r="B434" s="130"/>
      <c r="C434" s="10">
        <v>2820</v>
      </c>
      <c r="D434" s="13" t="s">
        <v>126</v>
      </c>
      <c r="E434" s="9">
        <v>370000</v>
      </c>
      <c r="F434" s="9">
        <v>247500</v>
      </c>
      <c r="G434" s="63">
        <f t="shared" si="41"/>
        <v>0.668918918918919</v>
      </c>
      <c r="H434" s="9">
        <f t="shared" si="39"/>
        <v>370000</v>
      </c>
      <c r="I434" s="9">
        <f t="shared" si="40"/>
        <v>247500</v>
      </c>
      <c r="J434" s="9">
        <v>0</v>
      </c>
      <c r="K434" s="9">
        <v>0</v>
      </c>
    </row>
    <row r="435" spans="1:11" s="4" customFormat="1" ht="13.5" customHeight="1">
      <c r="A435" s="79"/>
      <c r="B435" s="130"/>
      <c r="C435" s="10">
        <v>4210</v>
      </c>
      <c r="D435" s="10" t="s">
        <v>100</v>
      </c>
      <c r="E435" s="9">
        <v>10000</v>
      </c>
      <c r="F435" s="9">
        <v>1703.5</v>
      </c>
      <c r="G435" s="63">
        <f t="shared" si="41"/>
        <v>0.17035</v>
      </c>
      <c r="H435" s="9">
        <f t="shared" si="39"/>
        <v>10000</v>
      </c>
      <c r="I435" s="9">
        <f t="shared" si="40"/>
        <v>1703.5</v>
      </c>
      <c r="J435" s="9">
        <v>0</v>
      </c>
      <c r="K435" s="9">
        <v>0</v>
      </c>
    </row>
    <row r="436" spans="1:11" s="4" customFormat="1" ht="13.5" customHeight="1">
      <c r="A436" s="79"/>
      <c r="B436" s="140"/>
      <c r="C436" s="10">
        <v>4300</v>
      </c>
      <c r="D436" s="10" t="s">
        <v>83</v>
      </c>
      <c r="E436" s="9">
        <v>20000</v>
      </c>
      <c r="F436" s="9">
        <v>5864</v>
      </c>
      <c r="G436" s="63">
        <f t="shared" si="41"/>
        <v>0.2932</v>
      </c>
      <c r="H436" s="9">
        <f t="shared" si="39"/>
        <v>20000</v>
      </c>
      <c r="I436" s="9">
        <f t="shared" si="40"/>
        <v>5864</v>
      </c>
      <c r="J436" s="9">
        <v>0</v>
      </c>
      <c r="K436" s="9">
        <v>0</v>
      </c>
    </row>
    <row r="437" spans="1:11" s="73" customFormat="1" ht="14.25" customHeight="1">
      <c r="A437" s="80"/>
      <c r="B437" s="125"/>
      <c r="C437" s="36"/>
      <c r="D437" s="21" t="s">
        <v>50</v>
      </c>
      <c r="E437" s="22">
        <f>E7+E14+E17+E25+E36+E45+E92+E95+E114+E117+E120+E123+E236+E239+E261+E329+E365+E376+E394+E408</f>
        <v>80489197.03</v>
      </c>
      <c r="F437" s="22">
        <f>F7+F14+F17+F25+F36+F45+F92+F95+F114+F117+F120+F123+F236+F239+F261+F329+F365+F376+F394+F408</f>
        <v>36935292.19</v>
      </c>
      <c r="G437" s="87">
        <f>F437/E437</f>
        <v>0.4588850871034711</v>
      </c>
      <c r="H437" s="25">
        <f>H7+H14+H17+H25+H36+H45+H92+H95+H114+H117+H120+H123+H236+H239+H261+H329+H365+H376+H394+H408</f>
        <v>73609205.94</v>
      </c>
      <c r="I437" s="25">
        <f>I7+I14+I17+I25+I36+I45+I92+I95+I114+I117+I120+I123+I236+I239+I261+I329+I365+I376+I394+I408</f>
        <v>34395080.11</v>
      </c>
      <c r="J437" s="25">
        <f>J7+J14+J17+J25+J36+J45+J92+J95+J114+J117+J120+J123+J236+J239+J261+J329+J365+J376+J394+J408</f>
        <v>6879991.090000001</v>
      </c>
      <c r="K437" s="25">
        <f>K7+K14+K17+K25+K36+K45+K92+K95+K114+K117+K120+K123+K236+K239+K261+K329+K365+K376+K394+K408</f>
        <v>2540212.08</v>
      </c>
    </row>
    <row r="438" spans="1:11" ht="13.5" hidden="1" thickBot="1">
      <c r="A438" s="2"/>
      <c r="B438" s="2"/>
      <c r="C438" s="2"/>
      <c r="D438" s="2"/>
      <c r="E438" s="3"/>
      <c r="F438" s="3"/>
      <c r="G438" s="55"/>
      <c r="H438" s="3"/>
      <c r="I438" s="3"/>
      <c r="J438" s="3"/>
      <c r="K438" s="3"/>
    </row>
  </sheetData>
  <sheetProtection/>
  <mergeCells count="68">
    <mergeCell ref="J3:K4"/>
    <mergeCell ref="E3:G4"/>
    <mergeCell ref="H3:I4"/>
    <mergeCell ref="B1:J1"/>
    <mergeCell ref="D3:D5"/>
    <mergeCell ref="B8:B9"/>
    <mergeCell ref="B18:B20"/>
    <mergeCell ref="B10:B11"/>
    <mergeCell ref="B12:B13"/>
    <mergeCell ref="B26:B29"/>
    <mergeCell ref="B30:B33"/>
    <mergeCell ref="B37:B40"/>
    <mergeCell ref="B41:B44"/>
    <mergeCell ref="B54:B58"/>
    <mergeCell ref="B115:B116"/>
    <mergeCell ref="B118:B119"/>
    <mergeCell ref="B121:B122"/>
    <mergeCell ref="B96:B97"/>
    <mergeCell ref="B98:B100"/>
    <mergeCell ref="B83:B85"/>
    <mergeCell ref="A394:A407"/>
    <mergeCell ref="B366:B370"/>
    <mergeCell ref="B371:B372"/>
    <mergeCell ref="B413:B429"/>
    <mergeCell ref="B217:B221"/>
    <mergeCell ref="B222:B235"/>
    <mergeCell ref="B296:B297"/>
    <mergeCell ref="B279:B288"/>
    <mergeCell ref="B289:B290"/>
    <mergeCell ref="B291:B293"/>
    <mergeCell ref="B294:B295"/>
    <mergeCell ref="A7:A13"/>
    <mergeCell ref="A120:A122"/>
    <mergeCell ref="A92:A94"/>
    <mergeCell ref="A14:A16"/>
    <mergeCell ref="B373:B375"/>
    <mergeCell ref="A236:A238"/>
    <mergeCell ref="B264:B265"/>
    <mergeCell ref="B317:B318"/>
    <mergeCell ref="B319:B324"/>
    <mergeCell ref="B377:B378"/>
    <mergeCell ref="B379:B381"/>
    <mergeCell ref="B382:B383"/>
    <mergeCell ref="B406:B407"/>
    <mergeCell ref="B387:B393"/>
    <mergeCell ref="B395:B399"/>
    <mergeCell ref="B400:B401"/>
    <mergeCell ref="B402:B403"/>
    <mergeCell ref="B433:B436"/>
    <mergeCell ref="B34:B35"/>
    <mergeCell ref="A17:A22"/>
    <mergeCell ref="B21:B22"/>
    <mergeCell ref="A25:A35"/>
    <mergeCell ref="A117:A119"/>
    <mergeCell ref="B404:B405"/>
    <mergeCell ref="B90:B91"/>
    <mergeCell ref="B112:B113"/>
    <mergeCell ref="B148:B152"/>
    <mergeCell ref="B430:B432"/>
    <mergeCell ref="A365:A370"/>
    <mergeCell ref="A371:A375"/>
    <mergeCell ref="A3:A5"/>
    <mergeCell ref="B3:B5"/>
    <mergeCell ref="C3:C5"/>
    <mergeCell ref="B237:B238"/>
    <mergeCell ref="B197:B198"/>
    <mergeCell ref="B86:B89"/>
    <mergeCell ref="B93:B94"/>
  </mergeCells>
  <printOptions/>
  <pageMargins left="0.35433070866141736" right="0.35433070866141736" top="0.5118110236220472" bottom="0.4724409448818898" header="0.5118110236220472" footer="0.5118110236220472"/>
  <pageSetup fitToHeight="20" fitToWidth="1" horizontalDpi="600" verticalDpi="600" orientation="landscape" paperSize="9" r:id="rId1"/>
  <rowBreaks count="12" manualBreakCount="12">
    <brk id="40" max="255" man="1"/>
    <brk id="71" max="10" man="1"/>
    <brk id="91" max="10" man="1"/>
    <brk id="116" max="10" man="1"/>
    <brk id="141" max="10" man="1"/>
    <brk id="168" max="10" man="1"/>
    <brk id="193" max="10" man="1"/>
    <brk id="216" max="10" man="1"/>
    <brk id="256" max="10" man="1"/>
    <brk id="288" max="10" man="1"/>
    <brk id="314" max="10" man="1"/>
    <brk id="356" max="10" man="1"/>
  </rowBreaks>
  <ignoredErrors>
    <ignoredError sqref="H38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9" sqref="D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xxx</cp:lastModifiedBy>
  <cp:lastPrinted>2012-08-21T09:50:56Z</cp:lastPrinted>
  <dcterms:created xsi:type="dcterms:W3CDTF">2002-08-12T08:26:19Z</dcterms:created>
  <dcterms:modified xsi:type="dcterms:W3CDTF">2012-08-21T09:56:50Z</dcterms:modified>
  <cp:category/>
  <cp:version/>
  <cp:contentType/>
  <cp:contentStatus/>
</cp:coreProperties>
</file>