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90" activeTab="0"/>
  </bookViews>
  <sheets>
    <sheet name="Arkusz1" sheetId="1" r:id="rId1"/>
    <sheet name="Arkusz2" sheetId="2" r:id="rId2"/>
    <sheet name="Arkusz3" sheetId="3" r:id="rId3"/>
  </sheets>
  <definedNames>
    <definedName name="Excel_BuiltIn__FilterDatabase" localSheetId="0">'Arkusz1'!$A$3:$K$557</definedName>
    <definedName name="_xlnm.Print_Area" localSheetId="0">'Arkusz1'!$A$1:$K$557</definedName>
    <definedName name="_xlnm.Print_Titles" localSheetId="0">'Arkusz1'!$6:$6</definedName>
  </definedNames>
  <calcPr fullCalcOnLoad="1"/>
</workbook>
</file>

<file path=xl/sharedStrings.xml><?xml version="1.0" encoding="utf-8"?>
<sst xmlns="http://schemas.openxmlformats.org/spreadsheetml/2006/main" count="574" uniqueCount="168">
  <si>
    <t>Dział</t>
  </si>
  <si>
    <t>Rozdział</t>
  </si>
  <si>
    <t>§</t>
  </si>
  <si>
    <t>Treść</t>
  </si>
  <si>
    <t>Wydatki ogółem</t>
  </si>
  <si>
    <t>Wydatki bieżące</t>
  </si>
  <si>
    <t>Wydatki majątkowe</t>
  </si>
  <si>
    <t>Plan</t>
  </si>
  <si>
    <t>Wykonanie</t>
  </si>
  <si>
    <t>%</t>
  </si>
  <si>
    <t>010</t>
  </si>
  <si>
    <t>ROLNICTWO I ŁOWIECTWO</t>
  </si>
  <si>
    <t>01030</t>
  </si>
  <si>
    <t>Izby rolnicze</t>
  </si>
  <si>
    <t>2850</t>
  </si>
  <si>
    <t>Wpłaty gmin na rzecz izb rolniczych w wysokości 2% uzyskanych wpływów z podatku rolnego</t>
  </si>
  <si>
    <t>01095</t>
  </si>
  <si>
    <t>Pozostała działalność</t>
  </si>
  <si>
    <t>Wynagrodzenia osobowe pracowników</t>
  </si>
  <si>
    <t>Składki na ubezpieczenia społeczne</t>
  </si>
  <si>
    <t>Składki na Fundusz Pracy</t>
  </si>
  <si>
    <t>4430</t>
  </si>
  <si>
    <t>Różne opłaty i składki</t>
  </si>
  <si>
    <t>Dotacje celowe przekazane do samorządu województwa na inwestycje i zakupy inwestycyjne realizowane na podstawie porozumień (umów) między jednostkami samorządu terytorialnego</t>
  </si>
  <si>
    <t>TRANSPORT I ŁĄCZNOŚĆ</t>
  </si>
  <si>
    <t>Lokalny transport zbiorowy</t>
  </si>
  <si>
    <t>Zakup materiałów i wyposażenia</t>
  </si>
  <si>
    <t>Zakup usług pozostałych</t>
  </si>
  <si>
    <t>Wydatki inwestycyjne jednostek budżetowych</t>
  </si>
  <si>
    <t>Wydatki na zakupy inwestycyjne jednostek budżetowych</t>
  </si>
  <si>
    <t>Drogi publiczne powiatowe</t>
  </si>
  <si>
    <t>Zakup usług remontowych</t>
  </si>
  <si>
    <t>Drogi publiczne gminne</t>
  </si>
  <si>
    <t>GOSPODARKA MIESZKANIOWA</t>
  </si>
  <si>
    <t>Gospodarka gruntami i nieruchomościami</t>
  </si>
  <si>
    <t>Opłaty za administrowanie i czynsze za budynki, lokale i pomieszczenia garażowe</t>
  </si>
  <si>
    <t>Podatek od towarów i usług (VAT)</t>
  </si>
  <si>
    <t>DZIAŁALNOŚĆ USŁUGOWA</t>
  </si>
  <si>
    <t>Wynagrodzenia bezosobowe</t>
  </si>
  <si>
    <t>Nagrody konkursowe</t>
  </si>
  <si>
    <t>ADMINISTRACJA PUBLICZNA</t>
  </si>
  <si>
    <t>Urzędy wojewódzkie</t>
  </si>
  <si>
    <t>Dodatkowe wynagrodzenia roczne</t>
  </si>
  <si>
    <t>Odpisy na zakładowy fundusz świadczeń socjalnych</t>
  </si>
  <si>
    <t>Rady gmin (miast i miast na prawach powiatu)</t>
  </si>
  <si>
    <t>Różne wydatki na rzecz osób fizycznych</t>
  </si>
  <si>
    <t>Opłaty z tytułu zakupu usług telekomunikacyjnych świadczonych w ruchomej publicznej sieci telefonicznej</t>
  </si>
  <si>
    <t>Urzędy gmin (miast i miast na prawach powiatu)</t>
  </si>
  <si>
    <t>Wydatki osobowe niezaliczane do wynagrodzeń</t>
  </si>
  <si>
    <t>Wpłaty na Państwowy Fundusz Rehabilitacji Osób Niepełnosprawnych</t>
  </si>
  <si>
    <t>Zakup energii</t>
  </si>
  <si>
    <t>Zakup usług zdrowotnych</t>
  </si>
  <si>
    <t>Zakup usług obejmujących wykonanie ekspertyz, analiz i opinii</t>
  </si>
  <si>
    <t>Podróże służbowe krajowe</t>
  </si>
  <si>
    <t>Podróże służbowe zagraniczne</t>
  </si>
  <si>
    <t>Koszty postępowania sądowego i prokuratorskiego</t>
  </si>
  <si>
    <t>Szkolenia pracowników niebędących członkami korpusu służby cywilnej</t>
  </si>
  <si>
    <t>Promocja jednostek samorządu terytorialnego</t>
  </si>
  <si>
    <t>URZĘDY NACZELNYCH ORGANÓW WŁADZY PAŃSTWOWEJ , KONTROLI I OCHRONY PRAWA ORAZ SĄDOWNICTWA</t>
  </si>
  <si>
    <t>Urzędy naczelnych organów władzy państwowej, kontroli i ochrony prawa.</t>
  </si>
  <si>
    <t>BEZPIECZEŃSTWO PUBLICZNE I OCHRONA PRZECIWPOŻAROWA</t>
  </si>
  <si>
    <t>Komendy wojewódzkie Policji</t>
  </si>
  <si>
    <t>Ochotnicze straże pożarne</t>
  </si>
  <si>
    <t>Obrona cywilna</t>
  </si>
  <si>
    <t>Zarządzanie kryzysowe</t>
  </si>
  <si>
    <t>DOCHODY OD OSÓB PRAWNYCH , OD OSÓB FIZYCZNYCH I OD INNYCH JEDNOSTEK NIEPOSIADAJĄCYCH OSOBOWOŚCI PRAWNEJ ORAZ WYDATKI ZWIĄZANE Z ICH POBOREM</t>
  </si>
  <si>
    <t>OBSŁUGA DŁUGU PUBLICZNEGO</t>
  </si>
  <si>
    <t>Obsługa papierów wartościowych, kredytów i pożyczek jednostek samorządu terytorialnego</t>
  </si>
  <si>
    <t>Odsetki od samorządowych papierów wartościowych lub zaciągniętych przez jednostkę samorządu terytorialnego kredytów i pożyczek</t>
  </si>
  <si>
    <t>RÓŻNE ROZLICZENIA</t>
  </si>
  <si>
    <t>Rezerwy ogólne i celowe</t>
  </si>
  <si>
    <t>Rezerwy</t>
  </si>
  <si>
    <t>OŚWIATA I WYCHOWANIE</t>
  </si>
  <si>
    <t>Szkoły podstawowe</t>
  </si>
  <si>
    <t>Dotacja podmiotowa z budżetu dla niepublicznej jednostki systemu oświaty</t>
  </si>
  <si>
    <t>Zakup pomocy naukowych, dydaktycznych i książek</t>
  </si>
  <si>
    <t>Oddziały przedszkolne w szkołach podstawowych</t>
  </si>
  <si>
    <t>Przedszkola</t>
  </si>
  <si>
    <t xml:space="preserve">Dotacja podmiotowa z budżetu otrzymana przez publiczną jednostkę systemu oświaty prowadzoną przez osobę prawną lub inną niż jednostka samorządu terytorialnego lub przez osobę fizyczną </t>
  </si>
  <si>
    <t>Gimnazja</t>
  </si>
  <si>
    <t>Dowożenie uczniów do szkół</t>
  </si>
  <si>
    <t>Dokształcanie i doskonalenie nauczycieli</t>
  </si>
  <si>
    <t>Realizacja zadań wymagających stosowania specjalnej organizacji nauki i metod pracy dla dzieci w przedszkolach, oddziałach przedszkolnych, oddziałach przedszkolnych przy szkołach podstawowych i innych formach wychowania przedszkolnego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</si>
  <si>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</si>
  <si>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SZKOLNICTWO WYŻSZE</t>
  </si>
  <si>
    <t>Dotacja celowa z budżetu dla  pozostałych jednostek zaliczanych do sektora finansów publicznych</t>
  </si>
  <si>
    <t>OCHRONA ZDROWIA</t>
  </si>
  <si>
    <t>Zwalczanie narkomanii</t>
  </si>
  <si>
    <t>Przeciwdziałanie alkoholizmowi</t>
  </si>
  <si>
    <t>POMOC SPOŁECZNA</t>
  </si>
  <si>
    <t>Zakup usług przez jednostki samorządu terytorialnego od innych jednostek samorządu terytorialnego</t>
  </si>
  <si>
    <t>Domy pomocy społecznej</t>
  </si>
  <si>
    <t>Zadania w zakresie przeciwdziałania przemocy w rodzinie</t>
  </si>
  <si>
    <t>Świadczenia społeczne</t>
  </si>
  <si>
    <t>Składki na ubezpieczenie zdrowotne opłacane za osoby pobierające niektóre świadczenia z pomocy społecznej , niektóre świadczenia rodzinne oraz za osoby uczestniczące w zajęciach w centrum integracji społecznej</t>
  </si>
  <si>
    <t xml:space="preserve">Składki na ubezpieczenie zdrowotne </t>
  </si>
  <si>
    <t>Zasiłki i pomoc w naturze oraz składki na ubezpieczenia emerytalne i rentowe</t>
  </si>
  <si>
    <t>Dodatki mieszkaniowe</t>
  </si>
  <si>
    <t>Zasiłki stałe</t>
  </si>
  <si>
    <t>Ośrodki pomocy społecznej</t>
  </si>
  <si>
    <t>Usługi opiekuńcze i specjalistyczne usługi opiekuńcze</t>
  </si>
  <si>
    <t>POZOSTAŁE ZADANIA W ZAKRESIE POLITYKI SPOŁECZNEJ</t>
  </si>
  <si>
    <t>EDUKACYJNA OPIEKA WYCHOWAWCZA</t>
  </si>
  <si>
    <t>Świetlice szkolne</t>
  </si>
  <si>
    <t>Kolonie i obozy oraz inne formy wypoczynku dzieci i młodzieży szkolnej, a także szkolenia młodzieży</t>
  </si>
  <si>
    <t>Stypendia dla uczniów</t>
  </si>
  <si>
    <t>Inne formy pomocy dla uczniów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</si>
  <si>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</si>
  <si>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</si>
  <si>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</si>
  <si>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</si>
  <si>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</si>
  <si>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Ochrona powietrza atmosferycznego i klimatu</t>
  </si>
  <si>
    <t>Schroniska dla zwierząt</t>
  </si>
  <si>
    <t>Oświetlenie ulic, placów i dróg</t>
  </si>
  <si>
    <t>KULTURA I OCHRONA DZIEDZICTWA NARODOWEGO</t>
  </si>
  <si>
    <t>Pozostałe zadania w zakresie kultury</t>
  </si>
  <si>
    <t>Domy i ośrodki kultury, świetlice i kluby</t>
  </si>
  <si>
    <t>Dotacja podmiotowa z budżetu dla samorządowej instytucji kultury</t>
  </si>
  <si>
    <t>Biblioteki</t>
  </si>
  <si>
    <t>Muzea</t>
  </si>
  <si>
    <t>KULTURA FIZYCZNA I SPORT</t>
  </si>
  <si>
    <t>Obiekty sportowe</t>
  </si>
  <si>
    <t>Dotacje celowe przekazane dla powiatu na zadania bieżące realizowane na podstawie porozumień (umów) między jednostkami samorządu tertorialnego</t>
  </si>
  <si>
    <t>Instytucje kultury fizycznej</t>
  </si>
  <si>
    <t>Zadania w zakresie kultury fizycznej i sportu</t>
  </si>
  <si>
    <t>WYDATKI OGÓŁEM</t>
  </si>
  <si>
    <t>Zadania z zakresu geodezji i kartografii</t>
  </si>
  <si>
    <t>Towarzystwa Budownictwa Społecznego</t>
  </si>
  <si>
    <t>Komendy wojewódzkie Państwowej Straży Pożarnej</t>
  </si>
  <si>
    <t>Zwrot niewykorzystanych dotacji oraz płatności</t>
  </si>
  <si>
    <t>Zakup środków żywności</t>
  </si>
  <si>
    <t>Wspólna obsługa jednostek samorządu terytorialnego</t>
  </si>
  <si>
    <t>Straż gminna (miejska)</t>
  </si>
  <si>
    <t>Wpłaty jednostek na państwowy fundusz celowy</t>
  </si>
  <si>
    <t>Wpłaty jednostek na państwowy fundusz celowy na finansowanie lub dofinansowanie zadań inwestycyjnych</t>
  </si>
  <si>
    <t>Wpływy z podatku rolnego, podatku leśnego, podatku od czynności cywilnoprawnych, podatków i opłat lokalnych od osób prawnych i innych jednostek organizacyjnych</t>
  </si>
  <si>
    <t>Pozostałe podatki na rzecz budżetów jednostek samorządu terytorialnego</t>
  </si>
  <si>
    <t>Wpływy z podatku rolnego, podatku leśnego, podatku od spadków i darowizn, podatku od czynności cywilnoprawnych oraz podatków i opłat lokalnych od osób fizycznych</t>
  </si>
  <si>
    <t>Dotacja celowa na pomoc finansową udzielaną między jednostkami samorządu terytorialnego na dofinansowanie własnych zadań inwestycyjnych i zakupów inwestycyjnych</t>
  </si>
  <si>
    <t>Pomoc w zakresie dożywiania</t>
  </si>
  <si>
    <t xml:space="preserve">Dotacje celowe z budżetu jednostki samorządu terytorialnego, udzielone w trybie art. 221 ustawy na finansowanie lub dofinansowanie zadań zleconych do realizacji organizacjom prowadzącym działalność pożytku publicznego </t>
  </si>
  <si>
    <t>Wczesne wspomaganie rozwoju dziecka</t>
  </si>
  <si>
    <t>Pomoc materialna dla uczniów o charakterze socjalnym</t>
  </si>
  <si>
    <t>Pomoc materialna dla uczniów o charakterze motywacyjnym</t>
  </si>
  <si>
    <t>RODZINA</t>
  </si>
  <si>
    <t>Świadczenie wychowawcze</t>
  </si>
  <si>
    <t>Świadczenia rodzinne, świadczenie z funduszu alimentacyjnego oraz składki na ubezpieczenia emerytalne i rentowe z ubezpieczenia społecznego</t>
  </si>
  <si>
    <t>Karta Dużej Rodziny</t>
  </si>
  <si>
    <t>Wspieranie rodziny</t>
  </si>
  <si>
    <t>Tworzenie i funkcjonowanie żłobków</t>
  </si>
  <si>
    <t>Rodziny zastępcze</t>
  </si>
  <si>
    <t>Pozostałe odsetki</t>
  </si>
  <si>
    <t>Działalność placówek opiekuńczo-wychowawczych</t>
  </si>
  <si>
    <t>Dotacje celowe z budżetu na finansowanie lub dofinansowanie kosztów realizacji inwestycji i zakupów inwestycyjnych jednostek niezaliczanych do sektora finansów publicznych</t>
  </si>
  <si>
    <t>Opłaty na rzecz budżetów jednostek samorządu terytorialnego</t>
  </si>
  <si>
    <t>Wniesienie wkładów do spółek prawa handlowego oraz na uzupełnienie funduszy statutowych banków państwowych i innych instytucji finansowych</t>
  </si>
  <si>
    <t>Zakup usług obejmujących tłumaczenia</t>
  </si>
  <si>
    <t>Kary, odszkodowania i grzywny wypłacane na rzecz osób prawnych i innych jednostek organizacyjnych</t>
  </si>
  <si>
    <t>Realizacja zadań wymagających stosowania specjalnej organizacji nauki metod pracy dla dzieci i młodzieży w gimnazjach i klasach dotychczasowego gimnazjum prowadzonych w innych typach szkół, liceach ogólnokształcących, technikach, branżowych szkołach I stopnia i klasach dotychczasowej zasadniczej szkoły zawodowej prowadzonych w branżowych szkołach I stopnia oraz szkołach artystycznych</t>
  </si>
  <si>
    <t>Kary i odszkodowania wypłacane na rzecz osób fizycznych</t>
  </si>
  <si>
    <t>ZESTAWIENIE WYDATKÓW BUDŻETU MIASTA ZA 2018 ROK</t>
  </si>
  <si>
    <t>4010</t>
  </si>
  <si>
    <t>4110</t>
  </si>
  <si>
    <t>4120</t>
  </si>
  <si>
    <t>Wybory do rad gmin, rad powiatów i sejmików województw, wybory wójtów, burmistrzów i prezydentów miast oraz referenda gminne, powiatowe i wojewódzkie</t>
  </si>
  <si>
    <t>Zapewnienie uczniom prawa do bezpłatnego dostępu do podręczników, materiałów edukacyjnych lub materiałów ćwiczeniowych</t>
  </si>
  <si>
    <t>Dotacja celowa z budżetu na finansowanie lub dofinansowanie zadań zleconych do realizacji pozostałym jednostkom niezaliczanym do sektora finansów publicznych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</si>
</sst>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0.00;[Red]\-#,##0.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sz val="10"/>
      <name val="Times New Roman CE"/>
      <family val="1"/>
    </font>
    <font>
      <b/>
      <i/>
      <sz val="10"/>
      <name val="Arial CE"/>
      <family val="2"/>
    </font>
    <font>
      <i/>
      <sz val="10"/>
      <name val="Arial CE"/>
      <family val="2"/>
    </font>
    <font>
      <b/>
      <i/>
      <sz val="10"/>
      <color indexed="10"/>
      <name val="Arial CE"/>
      <family val="2"/>
    </font>
    <font>
      <sz val="8"/>
      <name val="Arial CE"/>
      <family val="2"/>
    </font>
    <font>
      <b/>
      <i/>
      <sz val="10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216">
    <xf numFmtId="0" fontId="0" fillId="0" borderId="0" xfId="0" applyAlignment="1">
      <alignment/>
    </xf>
    <xf numFmtId="10" fontId="0" fillId="0" borderId="0" xfId="0" applyNumberFormat="1" applyBorder="1" applyAlignment="1">
      <alignment vertical="top"/>
    </xf>
    <xf numFmtId="0" fontId="0" fillId="0" borderId="0" xfId="0" applyAlignment="1">
      <alignment/>
    </xf>
    <xf numFmtId="0" fontId="20" fillId="0" borderId="10" xfId="0" applyFont="1" applyBorder="1" applyAlignment="1">
      <alignment horizontal="center"/>
    </xf>
    <xf numFmtId="10" fontId="20" fillId="0" borderId="10" xfId="0" applyNumberFormat="1" applyFont="1" applyBorder="1" applyAlignment="1">
      <alignment horizontal="center" vertical="top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1" fontId="20" fillId="0" borderId="11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3" xfId="0" applyBorder="1" applyAlignment="1">
      <alignment vertical="top"/>
    </xf>
    <xf numFmtId="0" fontId="19" fillId="0" borderId="14" xfId="0" applyFont="1" applyBorder="1" applyAlignment="1">
      <alignment vertical="top"/>
    </xf>
    <xf numFmtId="49" fontId="21" fillId="0" borderId="15" xfId="0" applyNumberFormat="1" applyFont="1" applyBorder="1" applyAlignment="1">
      <alignment horizontal="left" vertical="top"/>
    </xf>
    <xf numFmtId="0" fontId="21" fillId="0" borderId="16" xfId="0" applyFont="1" applyBorder="1" applyAlignment="1">
      <alignment vertical="top"/>
    </xf>
    <xf numFmtId="49" fontId="0" fillId="0" borderId="15" xfId="0" applyNumberFormat="1" applyFont="1" applyBorder="1" applyAlignment="1">
      <alignment horizontal="right" vertical="top"/>
    </xf>
    <xf numFmtId="0" fontId="0" fillId="0" borderId="16" xfId="0" applyFont="1" applyBorder="1" applyAlignment="1">
      <alignment vertical="top" wrapText="1"/>
    </xf>
    <xf numFmtId="49" fontId="21" fillId="0" borderId="15" xfId="0" applyNumberFormat="1" applyFont="1" applyBorder="1" applyAlignment="1">
      <alignment horizontal="left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19" fillId="0" borderId="17" xfId="0" applyFon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5" xfId="0" applyBorder="1" applyAlignment="1">
      <alignment vertical="top"/>
    </xf>
    <xf numFmtId="4" fontId="0" fillId="0" borderId="0" xfId="0" applyNumberFormat="1" applyAlignment="1">
      <alignment/>
    </xf>
    <xf numFmtId="0" fontId="19" fillId="0" borderId="19" xfId="0" applyFont="1" applyBorder="1" applyAlignment="1">
      <alignment vertical="top"/>
    </xf>
    <xf numFmtId="0" fontId="21" fillId="0" borderId="17" xfId="0" applyFont="1" applyBorder="1" applyAlignment="1">
      <alignment vertical="top"/>
    </xf>
    <xf numFmtId="0" fontId="21" fillId="0" borderId="15" xfId="0" applyFont="1" applyBorder="1" applyAlignment="1">
      <alignment vertical="top"/>
    </xf>
    <xf numFmtId="0" fontId="21" fillId="0" borderId="20" xfId="0" applyFont="1" applyBorder="1" applyAlignment="1">
      <alignment vertical="top"/>
    </xf>
    <xf numFmtId="0" fontId="19" fillId="0" borderId="13" xfId="0" applyFont="1" applyBorder="1" applyAlignment="1">
      <alignment vertical="top"/>
    </xf>
    <xf numFmtId="0" fontId="21" fillId="0" borderId="21" xfId="0" applyFont="1" applyBorder="1" applyAlignment="1">
      <alignment vertical="top"/>
    </xf>
    <xf numFmtId="0" fontId="22" fillId="0" borderId="0" xfId="0" applyFont="1" applyAlignment="1">
      <alignment/>
    </xf>
    <xf numFmtId="0" fontId="0" fillId="0" borderId="15" xfId="0" applyFont="1" applyBorder="1" applyAlignment="1">
      <alignment vertical="top" wrapText="1"/>
    </xf>
    <xf numFmtId="0" fontId="21" fillId="0" borderId="15" xfId="0" applyFont="1" applyBorder="1" applyAlignment="1">
      <alignment horizontal="left" vertical="top"/>
    </xf>
    <xf numFmtId="0" fontId="21" fillId="0" borderId="19" xfId="0" applyFont="1" applyBorder="1" applyAlignment="1">
      <alignment vertical="top"/>
    </xf>
    <xf numFmtId="0" fontId="19" fillId="0" borderId="22" xfId="0" applyFont="1" applyBorder="1" applyAlignment="1">
      <alignment vertical="top"/>
    </xf>
    <xf numFmtId="0" fontId="21" fillId="0" borderId="13" xfId="0" applyFont="1" applyBorder="1" applyAlignment="1">
      <alignment vertical="top"/>
    </xf>
    <xf numFmtId="0" fontId="21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right" vertical="top"/>
    </xf>
    <xf numFmtId="0" fontId="21" fillId="0" borderId="19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21" fillId="0" borderId="22" xfId="0" applyFont="1" applyBorder="1" applyAlignment="1">
      <alignment vertical="top"/>
    </xf>
    <xf numFmtId="0" fontId="19" fillId="0" borderId="15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 applyAlignment="1">
      <alignment vertical="top"/>
    </xf>
    <xf numFmtId="0" fontId="21" fillId="0" borderId="18" xfId="0" applyFont="1" applyBorder="1" applyAlignment="1">
      <alignment vertical="top"/>
    </xf>
    <xf numFmtId="0" fontId="19" fillId="0" borderId="15" xfId="0" applyFont="1" applyBorder="1" applyAlignment="1">
      <alignment vertical="top"/>
    </xf>
    <xf numFmtId="0" fontId="21" fillId="0" borderId="21" xfId="0" applyFont="1" applyBorder="1" applyAlignment="1">
      <alignment horizontal="center" vertical="top"/>
    </xf>
    <xf numFmtId="0" fontId="21" fillId="0" borderId="13" xfId="0" applyFont="1" applyBorder="1" applyAlignment="1">
      <alignment horizontal="left" vertical="top"/>
    </xf>
    <xf numFmtId="0" fontId="21" fillId="0" borderId="13" xfId="0" applyFont="1" applyBorder="1" applyAlignment="1">
      <alignment vertical="top" wrapText="1"/>
    </xf>
    <xf numFmtId="0" fontId="0" fillId="0" borderId="13" xfId="0" applyFont="1" applyBorder="1" applyAlignment="1">
      <alignment horizontal="right" vertical="top"/>
    </xf>
    <xf numFmtId="0" fontId="0" fillId="0" borderId="15" xfId="0" applyBorder="1" applyAlignment="1">
      <alignment/>
    </xf>
    <xf numFmtId="0" fontId="21" fillId="0" borderId="18" xfId="0" applyFont="1" applyBorder="1" applyAlignment="1">
      <alignment horizontal="left" vertical="top"/>
    </xf>
    <xf numFmtId="0" fontId="0" fillId="0" borderId="18" xfId="0" applyFont="1" applyBorder="1" applyAlignment="1">
      <alignment horizontal="right" vertical="top"/>
    </xf>
    <xf numFmtId="0" fontId="0" fillId="0" borderId="21" xfId="0" applyFont="1" applyBorder="1" applyAlignment="1">
      <alignment horizontal="right" vertical="top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19" fillId="0" borderId="19" xfId="0" applyFont="1" applyBorder="1" applyAlignment="1">
      <alignment horizontal="center" vertical="top"/>
    </xf>
    <xf numFmtId="0" fontId="19" fillId="0" borderId="13" xfId="0" applyFont="1" applyBorder="1" applyAlignment="1">
      <alignment vertical="top" wrapText="1"/>
    </xf>
    <xf numFmtId="0" fontId="0" fillId="0" borderId="0" xfId="0" applyFont="1" applyAlignment="1">
      <alignment/>
    </xf>
    <xf numFmtId="0" fontId="21" fillId="0" borderId="15" xfId="0" applyFont="1" applyBorder="1" applyAlignment="1">
      <alignment horizontal="right" vertical="top"/>
    </xf>
    <xf numFmtId="0" fontId="21" fillId="0" borderId="19" xfId="0" applyFont="1" applyBorder="1" applyAlignment="1">
      <alignment horizontal="right" vertical="top"/>
    </xf>
    <xf numFmtId="0" fontId="21" fillId="0" borderId="17" xfId="0" applyFont="1" applyBorder="1" applyAlignment="1">
      <alignment horizontal="right" vertical="top"/>
    </xf>
    <xf numFmtId="0" fontId="0" fillId="0" borderId="21" xfId="0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21" fillId="0" borderId="13" xfId="0" applyFont="1" applyBorder="1" applyAlignment="1">
      <alignment horizontal="right" vertical="top"/>
    </xf>
    <xf numFmtId="0" fontId="21" fillId="0" borderId="15" xfId="0" applyFont="1" applyBorder="1" applyAlignment="1">
      <alignment/>
    </xf>
    <xf numFmtId="0" fontId="21" fillId="0" borderId="17" xfId="0" applyFont="1" applyBorder="1" applyAlignment="1">
      <alignment horizontal="left" vertical="top"/>
    </xf>
    <xf numFmtId="0" fontId="19" fillId="0" borderId="24" xfId="0" applyFont="1" applyBorder="1" applyAlignment="1">
      <alignment vertical="top"/>
    </xf>
    <xf numFmtId="0" fontId="21" fillId="0" borderId="24" xfId="0" applyFont="1" applyBorder="1" applyAlignment="1">
      <alignment vertical="top"/>
    </xf>
    <xf numFmtId="0" fontId="21" fillId="0" borderId="21" xfId="0" applyFont="1" applyBorder="1" applyAlignment="1">
      <alignment horizontal="left"/>
    </xf>
    <xf numFmtId="0" fontId="21" fillId="0" borderId="0" xfId="0" applyFont="1" applyBorder="1" applyAlignment="1">
      <alignment vertical="top"/>
    </xf>
    <xf numFmtId="0" fontId="21" fillId="0" borderId="0" xfId="0" applyFont="1" applyAlignment="1">
      <alignment/>
    </xf>
    <xf numFmtId="0" fontId="21" fillId="0" borderId="15" xfId="0" applyFont="1" applyBorder="1" applyAlignment="1">
      <alignment wrapText="1"/>
    </xf>
    <xf numFmtId="4" fontId="21" fillId="0" borderId="0" xfId="0" applyNumberFormat="1" applyFont="1" applyAlignment="1">
      <alignment/>
    </xf>
    <xf numFmtId="0" fontId="21" fillId="0" borderId="23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0" fillId="0" borderId="15" xfId="0" applyFont="1" applyBorder="1" applyAlignment="1">
      <alignment/>
    </xf>
    <xf numFmtId="0" fontId="21" fillId="0" borderId="18" xfId="0" applyFont="1" applyBorder="1" applyAlignment="1">
      <alignment horizontal="right" vertical="top"/>
    </xf>
    <xf numFmtId="0" fontId="21" fillId="0" borderId="22" xfId="0" applyFont="1" applyBorder="1" applyAlignment="1">
      <alignment horizontal="center" vertical="top"/>
    </xf>
    <xf numFmtId="0" fontId="0" fillId="0" borderId="15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right" vertical="top"/>
    </xf>
    <xf numFmtId="0" fontId="23" fillId="0" borderId="22" xfId="0" applyFont="1" applyBorder="1" applyAlignment="1">
      <alignment horizontal="right" vertical="top"/>
    </xf>
    <xf numFmtId="0" fontId="19" fillId="0" borderId="25" xfId="0" applyFont="1" applyBorder="1" applyAlignment="1">
      <alignment vertical="top"/>
    </xf>
    <xf numFmtId="0" fontId="21" fillId="0" borderId="25" xfId="0" applyFont="1" applyBorder="1" applyAlignment="1">
      <alignment vertical="top"/>
    </xf>
    <xf numFmtId="0" fontId="19" fillId="0" borderId="20" xfId="0" applyFont="1" applyBorder="1" applyAlignment="1">
      <alignment vertical="top"/>
    </xf>
    <xf numFmtId="4" fontId="21" fillId="0" borderId="23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1" fillId="0" borderId="18" xfId="0" applyFont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 vertical="center"/>
    </xf>
    <xf numFmtId="10" fontId="19" fillId="0" borderId="26" xfId="54" applyNumberFormat="1" applyFont="1" applyFill="1" applyBorder="1" applyAlignment="1" applyProtection="1">
      <alignment vertical="top"/>
      <protection/>
    </xf>
    <xf numFmtId="0" fontId="21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wrapText="1"/>
    </xf>
    <xf numFmtId="0" fontId="0" fillId="0" borderId="18" xfId="0" applyBorder="1" applyAlignment="1">
      <alignment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 vertical="top"/>
    </xf>
    <xf numFmtId="2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23" fillId="0" borderId="19" xfId="0" applyFont="1" applyBorder="1" applyAlignment="1">
      <alignment horizontal="right" vertical="top"/>
    </xf>
    <xf numFmtId="0" fontId="0" fillId="0" borderId="18" xfId="0" applyFont="1" applyBorder="1" applyAlignment="1">
      <alignment horizontal="right" vertical="top"/>
    </xf>
    <xf numFmtId="0" fontId="21" fillId="0" borderId="15" xfId="0" applyFont="1" applyBorder="1" applyAlignment="1">
      <alignment vertical="top"/>
    </xf>
    <xf numFmtId="0" fontId="21" fillId="0" borderId="17" xfId="0" applyFont="1" applyBorder="1" applyAlignment="1">
      <alignment vertical="top"/>
    </xf>
    <xf numFmtId="0" fontId="0" fillId="0" borderId="16" xfId="0" applyBorder="1" applyAlignment="1">
      <alignment vertical="top" wrapText="1"/>
    </xf>
    <xf numFmtId="0" fontId="0" fillId="0" borderId="15" xfId="0" applyFont="1" applyBorder="1" applyAlignment="1">
      <alignment horizontal="right" vertical="top"/>
    </xf>
    <xf numFmtId="0" fontId="0" fillId="0" borderId="16" xfId="0" applyBorder="1" applyAlignment="1">
      <alignment vertical="top"/>
    </xf>
    <xf numFmtId="0" fontId="0" fillId="0" borderId="15" xfId="0" applyFont="1" applyBorder="1" applyAlignment="1">
      <alignment horizontal="left" vertical="top" wrapText="1"/>
    </xf>
    <xf numFmtId="0" fontId="0" fillId="0" borderId="15" xfId="0" applyFont="1" applyBorder="1" applyAlignment="1">
      <alignment/>
    </xf>
    <xf numFmtId="0" fontId="21" fillId="0" borderId="13" xfId="0" applyFont="1" applyBorder="1" applyAlignment="1">
      <alignment horizontal="center" vertical="top"/>
    </xf>
    <xf numFmtId="0" fontId="0" fillId="0" borderId="15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5" fillId="0" borderId="0" xfId="0" applyFont="1" applyAlignment="1">
      <alignment/>
    </xf>
    <xf numFmtId="0" fontId="0" fillId="0" borderId="13" xfId="0" applyBorder="1" applyAlignment="1">
      <alignment vertical="top" wrapText="1"/>
    </xf>
    <xf numFmtId="0" fontId="1" fillId="0" borderId="0" xfId="0" applyFont="1" applyAlignment="1">
      <alignment wrapText="1"/>
    </xf>
    <xf numFmtId="0" fontId="25" fillId="0" borderId="0" xfId="0" applyFont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1" fillId="0" borderId="15" xfId="0" applyFont="1" applyBorder="1" applyAlignment="1">
      <alignment wrapText="1"/>
    </xf>
    <xf numFmtId="0" fontId="21" fillId="0" borderId="17" xfId="0" applyFont="1" applyBorder="1" applyAlignment="1">
      <alignment horizontal="center" vertical="top"/>
    </xf>
    <xf numFmtId="0" fontId="21" fillId="0" borderId="17" xfId="0" applyFont="1" applyBorder="1" applyAlignment="1">
      <alignment horizontal="right" vertical="top"/>
    </xf>
    <xf numFmtId="0" fontId="21" fillId="0" borderId="18" xfId="0" applyFont="1" applyBorder="1" applyAlignment="1">
      <alignment vertical="top"/>
    </xf>
    <xf numFmtId="0" fontId="0" fillId="0" borderId="19" xfId="0" applyFont="1" applyBorder="1" applyAlignment="1">
      <alignment horizontal="right" vertical="top"/>
    </xf>
    <xf numFmtId="0" fontId="21" fillId="0" borderId="19" xfId="0" applyFont="1" applyBorder="1" applyAlignment="1">
      <alignment horizontal="right" vertical="top"/>
    </xf>
    <xf numFmtId="0" fontId="21" fillId="0" borderId="21" xfId="0" applyFont="1" applyBorder="1" applyAlignment="1">
      <alignment horizontal="right" vertical="top"/>
    </xf>
    <xf numFmtId="0" fontId="19" fillId="0" borderId="15" xfId="0" applyFont="1" applyBorder="1" applyAlignment="1">
      <alignment wrapText="1"/>
    </xf>
    <xf numFmtId="0" fontId="19" fillId="0" borderId="17" xfId="0" applyFont="1" applyBorder="1" applyAlignment="1">
      <alignment horizontal="center" vertical="top"/>
    </xf>
    <xf numFmtId="0" fontId="19" fillId="0" borderId="21" xfId="0" applyFont="1" applyBorder="1" applyAlignment="1">
      <alignment horizontal="right" vertical="top"/>
    </xf>
    <xf numFmtId="0" fontId="21" fillId="0" borderId="20" xfId="0" applyFont="1" applyBorder="1" applyAlignment="1">
      <alignment horizontal="right" vertical="top"/>
    </xf>
    <xf numFmtId="0" fontId="0" fillId="0" borderId="14" xfId="0" applyBorder="1" applyAlignment="1">
      <alignment vertical="top" wrapText="1"/>
    </xf>
    <xf numFmtId="0" fontId="21" fillId="0" borderId="17" xfId="0" applyFont="1" applyFill="1" applyBorder="1" applyAlignment="1">
      <alignment horizontal="center" vertical="top"/>
    </xf>
    <xf numFmtId="0" fontId="23" fillId="0" borderId="13" xfId="0" applyFont="1" applyBorder="1" applyAlignment="1">
      <alignment horizontal="right" vertical="top"/>
    </xf>
    <xf numFmtId="0" fontId="21" fillId="0" borderId="15" xfId="0" applyFont="1" applyBorder="1" applyAlignment="1">
      <alignment horizontal="right" vertical="top"/>
    </xf>
    <xf numFmtId="49" fontId="0" fillId="0" borderId="15" xfId="0" applyNumberFormat="1" applyFont="1" applyBorder="1" applyAlignment="1">
      <alignment horizontal="right"/>
    </xf>
    <xf numFmtId="0" fontId="0" fillId="0" borderId="16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21" fillId="0" borderId="28" xfId="0" applyFont="1" applyBorder="1" applyAlignment="1">
      <alignment vertical="top"/>
    </xf>
    <xf numFmtId="0" fontId="0" fillId="0" borderId="15" xfId="0" applyFont="1" applyBorder="1" applyAlignment="1">
      <alignment horizontal="left" vertical="top"/>
    </xf>
    <xf numFmtId="4" fontId="21" fillId="0" borderId="15" xfId="0" applyNumberFormat="1" applyFont="1" applyBorder="1" applyAlignment="1">
      <alignment vertical="center"/>
    </xf>
    <xf numFmtId="10" fontId="21" fillId="0" borderId="15" xfId="54" applyNumberFormat="1" applyFont="1" applyFill="1" applyBorder="1" applyAlignment="1" applyProtection="1">
      <alignment vertical="top"/>
      <protection/>
    </xf>
    <xf numFmtId="4" fontId="0" fillId="0" borderId="15" xfId="0" applyNumberFormat="1" applyFont="1" applyBorder="1" applyAlignment="1">
      <alignment vertical="top"/>
    </xf>
    <xf numFmtId="10" fontId="0" fillId="0" borderId="19" xfId="54" applyNumberFormat="1" applyFont="1" applyFill="1" applyBorder="1" applyAlignment="1" applyProtection="1">
      <alignment vertical="top"/>
      <protection/>
    </xf>
    <xf numFmtId="0" fontId="21" fillId="0" borderId="19" xfId="0" applyFont="1" applyFill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21" fillId="0" borderId="15" xfId="0" applyFont="1" applyBorder="1" applyAlignment="1">
      <alignment horizontal="center" vertical="top"/>
    </xf>
    <xf numFmtId="4" fontId="21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 horizontal="right"/>
    </xf>
    <xf numFmtId="10" fontId="0" fillId="0" borderId="15" xfId="54" applyNumberFormat="1" applyFont="1" applyFill="1" applyBorder="1" applyAlignment="1" applyProtection="1">
      <alignment vertical="top"/>
      <protection/>
    </xf>
    <xf numFmtId="4" fontId="0" fillId="0" borderId="15" xfId="0" applyNumberFormat="1" applyFont="1" applyBorder="1" applyAlignment="1">
      <alignment/>
    </xf>
    <xf numFmtId="4" fontId="19" fillId="0" borderId="13" xfId="0" applyNumberFormat="1" applyFont="1" applyBorder="1" applyAlignment="1">
      <alignment vertical="center"/>
    </xf>
    <xf numFmtId="10" fontId="19" fillId="0" borderId="13" xfId="54" applyNumberFormat="1" applyFont="1" applyFill="1" applyBorder="1" applyAlignment="1" applyProtection="1">
      <alignment vertical="top"/>
      <protection/>
    </xf>
    <xf numFmtId="4" fontId="0" fillId="0" borderId="15" xfId="0" applyNumberFormat="1" applyFont="1" applyBorder="1" applyAlignment="1">
      <alignment vertical="center"/>
    </xf>
    <xf numFmtId="10" fontId="19" fillId="0" borderId="15" xfId="54" applyNumberFormat="1" applyFont="1" applyFill="1" applyBorder="1" applyAlignment="1" applyProtection="1">
      <alignment vertical="top"/>
      <protection/>
    </xf>
    <xf numFmtId="4" fontId="0" fillId="0" borderId="13" xfId="0" applyNumberFormat="1" applyFont="1" applyBorder="1" applyAlignment="1">
      <alignment vertical="center"/>
    </xf>
    <xf numFmtId="4" fontId="0" fillId="0" borderId="13" xfId="0" applyNumberFormat="1" applyFont="1" applyFill="1" applyBorder="1" applyAlignment="1">
      <alignment vertical="top"/>
    </xf>
    <xf numFmtId="4" fontId="19" fillId="0" borderId="15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top"/>
    </xf>
    <xf numFmtId="10" fontId="21" fillId="0" borderId="13" xfId="54" applyNumberFormat="1" applyFont="1" applyFill="1" applyBorder="1" applyAlignment="1" applyProtection="1">
      <alignment vertical="top"/>
      <protection/>
    </xf>
    <xf numFmtId="4" fontId="0" fillId="0" borderId="13" xfId="0" applyNumberFormat="1" applyFont="1" applyBorder="1" applyAlignment="1">
      <alignment vertical="top"/>
    </xf>
    <xf numFmtId="4" fontId="0" fillId="0" borderId="19" xfId="0" applyNumberFormat="1" applyFont="1" applyBorder="1" applyAlignment="1">
      <alignment vertical="top"/>
    </xf>
    <xf numFmtId="4" fontId="0" fillId="0" borderId="14" xfId="0" applyNumberFormat="1" applyFont="1" applyBorder="1" applyAlignment="1">
      <alignment vertical="top"/>
    </xf>
    <xf numFmtId="10" fontId="0" fillId="0" borderId="16" xfId="54" applyNumberFormat="1" applyFont="1" applyFill="1" applyBorder="1" applyAlignment="1" applyProtection="1">
      <alignment vertical="top"/>
      <protection/>
    </xf>
    <xf numFmtId="4" fontId="21" fillId="0" borderId="13" xfId="0" applyNumberFormat="1" applyFont="1" applyBorder="1" applyAlignment="1">
      <alignment vertical="top"/>
    </xf>
    <xf numFmtId="10" fontId="0" fillId="0" borderId="13" xfId="54" applyNumberFormat="1" applyFont="1" applyFill="1" applyBorder="1" applyAlignment="1" applyProtection="1">
      <alignment vertical="top"/>
      <protection/>
    </xf>
    <xf numFmtId="4" fontId="19" fillId="0" borderId="15" xfId="0" applyNumberFormat="1" applyFont="1" applyBorder="1" applyAlignment="1">
      <alignment vertical="top"/>
    </xf>
    <xf numFmtId="4" fontId="0" fillId="0" borderId="15" xfId="0" applyNumberFormat="1" applyFont="1" applyBorder="1" applyAlignment="1">
      <alignment horizontal="right" vertical="top"/>
    </xf>
    <xf numFmtId="10" fontId="0" fillId="0" borderId="15" xfId="54" applyNumberFormat="1" applyFont="1" applyFill="1" applyBorder="1" applyAlignment="1" applyProtection="1">
      <alignment horizontal="right" vertical="top"/>
      <protection/>
    </xf>
    <xf numFmtId="4" fontId="0" fillId="0" borderId="13" xfId="0" applyNumberFormat="1" applyFont="1" applyBorder="1" applyAlignment="1">
      <alignment horizontal="right" vertical="top"/>
    </xf>
    <xf numFmtId="10" fontId="0" fillId="0" borderId="13" xfId="54" applyNumberFormat="1" applyFont="1" applyFill="1" applyBorder="1" applyAlignment="1" applyProtection="1">
      <alignment horizontal="right" vertical="top"/>
      <protection/>
    </xf>
    <xf numFmtId="4" fontId="0" fillId="0" borderId="17" xfId="0" applyNumberFormat="1" applyFont="1" applyBorder="1" applyAlignment="1">
      <alignment vertical="top"/>
    </xf>
    <xf numFmtId="10" fontId="0" fillId="0" borderId="15" xfId="0" applyNumberFormat="1" applyFont="1" applyBorder="1" applyAlignment="1">
      <alignment/>
    </xf>
    <xf numFmtId="165" fontId="21" fillId="0" borderId="15" xfId="0" applyNumberFormat="1" applyFont="1" applyBorder="1" applyAlignment="1">
      <alignment vertical="top"/>
    </xf>
    <xf numFmtId="0" fontId="21" fillId="0" borderId="19" xfId="0" applyFont="1" applyBorder="1" applyAlignment="1">
      <alignment vertical="top"/>
    </xf>
    <xf numFmtId="0" fontId="21" fillId="0" borderId="13" xfId="0" applyFont="1" applyBorder="1" applyAlignment="1">
      <alignment vertical="top"/>
    </xf>
    <xf numFmtId="4" fontId="21" fillId="0" borderId="15" xfId="0" applyNumberFormat="1" applyFont="1" applyBorder="1" applyAlignment="1">
      <alignment vertical="top"/>
    </xf>
    <xf numFmtId="10" fontId="21" fillId="0" borderId="15" xfId="54" applyNumberFormat="1" applyFont="1" applyFill="1" applyBorder="1" applyAlignment="1" applyProtection="1">
      <alignment vertical="top"/>
      <protection/>
    </xf>
    <xf numFmtId="10" fontId="19" fillId="0" borderId="15" xfId="54" applyNumberFormat="1" applyFont="1" applyFill="1" applyBorder="1" applyAlignment="1" applyProtection="1">
      <alignment horizontal="right" vertical="top"/>
      <protection/>
    </xf>
    <xf numFmtId="4" fontId="0" fillId="0" borderId="15" xfId="0" applyNumberFormat="1" applyFont="1" applyBorder="1" applyAlignment="1">
      <alignment vertical="top"/>
    </xf>
    <xf numFmtId="10" fontId="0" fillId="0" borderId="15" xfId="54" applyNumberFormat="1" applyFont="1" applyFill="1" applyBorder="1" applyAlignment="1" applyProtection="1">
      <alignment vertical="top"/>
      <protection/>
    </xf>
    <xf numFmtId="4" fontId="19" fillId="0" borderId="13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horizontal="right" vertical="top"/>
    </xf>
    <xf numFmtId="10" fontId="0" fillId="0" borderId="15" xfId="0" applyNumberFormat="1" applyFont="1" applyBorder="1" applyAlignment="1">
      <alignment horizontal="right" vertical="top"/>
    </xf>
    <xf numFmtId="4" fontId="21" fillId="0" borderId="17" xfId="0" applyNumberFormat="1" applyFont="1" applyBorder="1" applyAlignment="1">
      <alignment vertical="top"/>
    </xf>
    <xf numFmtId="10" fontId="21" fillId="0" borderId="15" xfId="0" applyNumberFormat="1" applyFont="1" applyBorder="1" applyAlignment="1">
      <alignment vertical="top"/>
    </xf>
    <xf numFmtId="10" fontId="0" fillId="0" borderId="15" xfId="0" applyNumberFormat="1" applyFont="1" applyBorder="1" applyAlignment="1">
      <alignment vertical="top"/>
    </xf>
    <xf numFmtId="4" fontId="19" fillId="0" borderId="15" xfId="0" applyNumberFormat="1" applyFont="1" applyBorder="1" applyAlignment="1">
      <alignment horizontal="right" vertical="top"/>
    </xf>
    <xf numFmtId="0" fontId="21" fillId="0" borderId="20" xfId="0" applyFont="1" applyBorder="1" applyAlignment="1">
      <alignment horizontal="right" vertical="top"/>
    </xf>
    <xf numFmtId="4" fontId="0" fillId="0" borderId="18" xfId="0" applyNumberFormat="1" applyFont="1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4" fontId="19" fillId="0" borderId="15" xfId="0" applyNumberFormat="1" applyFont="1" applyBorder="1" applyAlignment="1">
      <alignment vertical="top" wrapText="1"/>
    </xf>
    <xf numFmtId="0" fontId="0" fillId="0" borderId="22" xfId="0" applyBorder="1" applyAlignment="1">
      <alignment vertical="top"/>
    </xf>
    <xf numFmtId="0" fontId="21" fillId="0" borderId="29" xfId="0" applyFont="1" applyBorder="1" applyAlignment="1">
      <alignment vertical="top"/>
    </xf>
    <xf numFmtId="0" fontId="21" fillId="0" borderId="15" xfId="0" applyFont="1" applyBorder="1" applyAlignment="1">
      <alignment horizontal="right" vertical="top"/>
    </xf>
    <xf numFmtId="0" fontId="21" fillId="0" borderId="17" xfId="0" applyFont="1" applyBorder="1" applyAlignment="1">
      <alignment horizontal="right" vertical="top"/>
    </xf>
    <xf numFmtId="0" fontId="21" fillId="0" borderId="13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0" fontId="21" fillId="0" borderId="18" xfId="0" applyFont="1" applyBorder="1" applyAlignment="1">
      <alignment horizontal="right" vertical="top"/>
    </xf>
    <xf numFmtId="0" fontId="19" fillId="0" borderId="17" xfId="0" applyFont="1" applyBorder="1" applyAlignment="1">
      <alignment horizontal="center" vertical="top"/>
    </xf>
    <xf numFmtId="0" fontId="21" fillId="0" borderId="15" xfId="0" applyFont="1" applyBorder="1" applyAlignment="1">
      <alignment vertical="top"/>
    </xf>
    <xf numFmtId="49" fontId="19" fillId="0" borderId="15" xfId="0" applyNumberFormat="1" applyFont="1" applyBorder="1" applyAlignment="1">
      <alignment horizontal="center" vertical="top"/>
    </xf>
    <xf numFmtId="49" fontId="21" fillId="0" borderId="15" xfId="0" applyNumberFormat="1" applyFont="1" applyBorder="1" applyAlignment="1">
      <alignment horizontal="center" vertical="top"/>
    </xf>
    <xf numFmtId="0" fontId="21" fillId="0" borderId="17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8" xfId="0" applyFont="1" applyBorder="1" applyAlignment="1">
      <alignment horizontal="center" vertical="top"/>
    </xf>
    <xf numFmtId="0" fontId="21" fillId="0" borderId="21" xfId="0" applyFont="1" applyBorder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6"/>
  <sheetViews>
    <sheetView tabSelected="1" zoomScaleSheetLayoutView="90" zoomScalePageLayoutView="0" workbookViewId="0" topLeftCell="A1">
      <pane xSplit="3" ySplit="6" topLeftCell="D118" activePane="bottomRight" state="frozen"/>
      <selection pane="topLeft" activeCell="A1" sqref="A1"/>
      <selection pane="topRight" activeCell="D1" sqref="D1"/>
      <selection pane="bottomLeft" activeCell="A44" sqref="A44"/>
      <selection pane="bottomRight" activeCell="F69" sqref="F69"/>
    </sheetView>
  </sheetViews>
  <sheetFormatPr defaultColWidth="9.00390625" defaultRowHeight="12.75"/>
  <cols>
    <col min="1" max="1" width="5.00390625" style="0" customWidth="1"/>
    <col min="2" max="2" width="7.875" style="0" customWidth="1"/>
    <col min="3" max="3" width="5.25390625" style="0" customWidth="1"/>
    <col min="4" max="4" width="35.00390625" style="0" customWidth="1"/>
    <col min="5" max="5" width="14.625" style="0" customWidth="1"/>
    <col min="6" max="6" width="13.875" style="0" customWidth="1"/>
    <col min="7" max="7" width="10.375" style="1" customWidth="1"/>
    <col min="8" max="8" width="13.75390625" style="0" customWidth="1"/>
    <col min="9" max="10" width="13.625" style="0" customWidth="1"/>
    <col min="11" max="11" width="12.625" style="0" customWidth="1"/>
    <col min="12" max="12" width="12.75390625" style="0" customWidth="1"/>
    <col min="13" max="13" width="12.375" style="0" customWidth="1"/>
  </cols>
  <sheetData>
    <row r="1" spans="2:10" ht="12.75">
      <c r="B1" s="210" t="s">
        <v>161</v>
      </c>
      <c r="C1" s="210"/>
      <c r="D1" s="210"/>
      <c r="E1" s="210"/>
      <c r="F1" s="210"/>
      <c r="G1" s="210"/>
      <c r="H1" s="210"/>
      <c r="I1" s="210"/>
      <c r="J1" s="210"/>
    </row>
    <row r="2" ht="0.75" customHeight="1"/>
    <row r="3" spans="1:13" ht="12.75" customHeight="1">
      <c r="A3" s="211" t="s">
        <v>0</v>
      </c>
      <c r="B3" s="211" t="s">
        <v>1</v>
      </c>
      <c r="C3" s="211" t="s">
        <v>2</v>
      </c>
      <c r="D3" s="212" t="s">
        <v>3</v>
      </c>
      <c r="E3" s="213" t="s">
        <v>4</v>
      </c>
      <c r="F3" s="213"/>
      <c r="G3" s="213"/>
      <c r="H3" s="214" t="s">
        <v>5</v>
      </c>
      <c r="I3" s="214"/>
      <c r="J3" s="215" t="s">
        <v>6</v>
      </c>
      <c r="K3" s="215"/>
      <c r="L3" s="2"/>
      <c r="M3" s="2"/>
    </row>
    <row r="4" spans="1:13" ht="12.75">
      <c r="A4" s="211"/>
      <c r="B4" s="211"/>
      <c r="C4" s="211"/>
      <c r="D4" s="212"/>
      <c r="E4" s="213"/>
      <c r="F4" s="213"/>
      <c r="G4" s="213"/>
      <c r="H4" s="214"/>
      <c r="I4" s="214"/>
      <c r="J4" s="215"/>
      <c r="K4" s="215"/>
      <c r="L4" s="2"/>
      <c r="M4" s="2"/>
    </row>
    <row r="5" spans="1:11" ht="12.75">
      <c r="A5" s="211"/>
      <c r="B5" s="211"/>
      <c r="C5" s="211"/>
      <c r="D5" s="212"/>
      <c r="E5" s="3" t="s">
        <v>7</v>
      </c>
      <c r="F5" s="3" t="s">
        <v>8</v>
      </c>
      <c r="G5" s="4" t="s">
        <v>9</v>
      </c>
      <c r="H5" s="3" t="s">
        <v>7</v>
      </c>
      <c r="I5" s="3" t="s">
        <v>8</v>
      </c>
      <c r="J5" s="3" t="s">
        <v>7</v>
      </c>
      <c r="K5" s="3" t="s">
        <v>8</v>
      </c>
    </row>
    <row r="6" spans="1:28" ht="12.75">
      <c r="A6" s="5">
        <v>1</v>
      </c>
      <c r="B6" s="5">
        <v>2</v>
      </c>
      <c r="C6" s="5">
        <v>3</v>
      </c>
      <c r="D6" s="6">
        <v>4</v>
      </c>
      <c r="E6" s="5">
        <v>5</v>
      </c>
      <c r="F6" s="5">
        <v>6</v>
      </c>
      <c r="G6" s="7">
        <v>7</v>
      </c>
      <c r="H6" s="5">
        <v>8</v>
      </c>
      <c r="I6" s="5">
        <v>9</v>
      </c>
      <c r="J6" s="5">
        <v>10</v>
      </c>
      <c r="K6" s="5">
        <v>11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11" ht="13.5" customHeight="1">
      <c r="A7" s="204" t="s">
        <v>10</v>
      </c>
      <c r="B7" s="9"/>
      <c r="C7" s="9"/>
      <c r="D7" s="10" t="s">
        <v>11</v>
      </c>
      <c r="E7" s="153">
        <f>E8+E10</f>
        <v>26445.61</v>
      </c>
      <c r="F7" s="153">
        <f>F8+F10</f>
        <v>25871.8</v>
      </c>
      <c r="G7" s="154">
        <f aca="true" t="shared" si="0" ref="G7:G14">F7/E7</f>
        <v>0.978302258862624</v>
      </c>
      <c r="H7" s="153">
        <f>H8+H10</f>
        <v>26445.61</v>
      </c>
      <c r="I7" s="153">
        <f>I8+I10</f>
        <v>25871.8</v>
      </c>
      <c r="J7" s="153">
        <f>J8+J10</f>
        <v>0</v>
      </c>
      <c r="K7" s="153">
        <f>K8+K10</f>
        <v>0</v>
      </c>
    </row>
    <row r="8" spans="1:11" ht="12.75" customHeight="1">
      <c r="A8" s="204"/>
      <c r="B8" s="205" t="s">
        <v>12</v>
      </c>
      <c r="C8" s="11"/>
      <c r="D8" s="12" t="s">
        <v>13</v>
      </c>
      <c r="E8" s="141">
        <f>E9</f>
        <v>2420</v>
      </c>
      <c r="F8" s="141">
        <f>F9</f>
        <v>1846.19</v>
      </c>
      <c r="G8" s="142">
        <f t="shared" si="0"/>
        <v>0.7628884297520662</v>
      </c>
      <c r="H8" s="141">
        <f>H9</f>
        <v>2420</v>
      </c>
      <c r="I8" s="141">
        <f>I9</f>
        <v>1846.19</v>
      </c>
      <c r="J8" s="141">
        <f>J9</f>
        <v>0</v>
      </c>
      <c r="K8" s="141">
        <f>K9</f>
        <v>0</v>
      </c>
    </row>
    <row r="9" spans="1:11" ht="38.25" customHeight="1">
      <c r="A9" s="204"/>
      <c r="B9" s="205"/>
      <c r="C9" s="13" t="s">
        <v>14</v>
      </c>
      <c r="D9" s="14" t="s">
        <v>15</v>
      </c>
      <c r="E9" s="143">
        <v>2420</v>
      </c>
      <c r="F9" s="143">
        <v>1846.19</v>
      </c>
      <c r="G9" s="144">
        <f t="shared" si="0"/>
        <v>0.7628884297520662</v>
      </c>
      <c r="H9" s="143">
        <v>2420</v>
      </c>
      <c r="I9" s="143">
        <v>1846.19</v>
      </c>
      <c r="J9" s="143">
        <v>0</v>
      </c>
      <c r="K9" s="143">
        <v>0</v>
      </c>
    </row>
    <row r="10" spans="1:11" ht="12.75" customHeight="1">
      <c r="A10" s="204"/>
      <c r="B10" s="205" t="s">
        <v>16</v>
      </c>
      <c r="C10" s="15"/>
      <c r="D10" s="12" t="s">
        <v>17</v>
      </c>
      <c r="E10" s="149">
        <f>SUM(E11:E14)</f>
        <v>24025.61</v>
      </c>
      <c r="F10" s="149">
        <f>SUM(F11:F14)</f>
        <v>24025.61</v>
      </c>
      <c r="G10" s="142">
        <f>F10/E10</f>
        <v>1</v>
      </c>
      <c r="H10" s="149">
        <f>SUM(H11:H14)</f>
        <v>24025.61</v>
      </c>
      <c r="I10" s="149">
        <f>SUM(I11:I14)</f>
        <v>24025.61</v>
      </c>
      <c r="J10" s="149">
        <f>SUM(J14:J14)</f>
        <v>0</v>
      </c>
      <c r="K10" s="149">
        <f>SUM(K14:K14)</f>
        <v>0</v>
      </c>
    </row>
    <row r="11" spans="1:11" ht="12.75" customHeight="1">
      <c r="A11" s="204"/>
      <c r="B11" s="205"/>
      <c r="C11" s="136" t="s">
        <v>162</v>
      </c>
      <c r="D11" s="16" t="s">
        <v>18</v>
      </c>
      <c r="E11" s="150">
        <v>393.76</v>
      </c>
      <c r="F11" s="150">
        <v>393.76</v>
      </c>
      <c r="G11" s="151">
        <f>F11/E11</f>
        <v>1</v>
      </c>
      <c r="H11" s="152">
        <v>393.76</v>
      </c>
      <c r="I11" s="152">
        <v>393.76</v>
      </c>
      <c r="J11" s="152">
        <v>0</v>
      </c>
      <c r="K11" s="152">
        <v>0</v>
      </c>
    </row>
    <row r="12" spans="1:11" ht="14.25" customHeight="1">
      <c r="A12" s="204"/>
      <c r="B12" s="205"/>
      <c r="C12" s="136" t="s">
        <v>163</v>
      </c>
      <c r="D12" s="16" t="s">
        <v>19</v>
      </c>
      <c r="E12" s="150">
        <v>67.68</v>
      </c>
      <c r="F12" s="150">
        <v>67.68</v>
      </c>
      <c r="G12" s="151">
        <f>F12/E12</f>
        <v>1</v>
      </c>
      <c r="H12" s="152">
        <v>67.68</v>
      </c>
      <c r="I12" s="152">
        <v>67.68</v>
      </c>
      <c r="J12" s="152">
        <v>0</v>
      </c>
      <c r="K12" s="152">
        <v>0</v>
      </c>
    </row>
    <row r="13" spans="1:11" ht="13.5" customHeight="1">
      <c r="A13" s="204"/>
      <c r="B13" s="205"/>
      <c r="C13" s="136" t="s">
        <v>164</v>
      </c>
      <c r="D13" s="16" t="s">
        <v>20</v>
      </c>
      <c r="E13" s="150">
        <v>9.65</v>
      </c>
      <c r="F13" s="150">
        <v>9.65</v>
      </c>
      <c r="G13" s="151">
        <f>F13/E13</f>
        <v>1</v>
      </c>
      <c r="H13" s="152">
        <v>9.65</v>
      </c>
      <c r="I13" s="152">
        <v>9.65</v>
      </c>
      <c r="J13" s="152">
        <v>0</v>
      </c>
      <c r="K13" s="152">
        <v>0</v>
      </c>
    </row>
    <row r="14" spans="1:11" ht="12.75" customHeight="1">
      <c r="A14" s="204"/>
      <c r="B14" s="205"/>
      <c r="C14" s="136" t="s">
        <v>21</v>
      </c>
      <c r="D14" s="137" t="s">
        <v>22</v>
      </c>
      <c r="E14" s="152">
        <v>23554.52</v>
      </c>
      <c r="F14" s="152">
        <v>23554.52</v>
      </c>
      <c r="G14" s="151">
        <f t="shared" si="0"/>
        <v>1</v>
      </c>
      <c r="H14" s="152">
        <v>23554.52</v>
      </c>
      <c r="I14" s="152">
        <v>23554.52</v>
      </c>
      <c r="J14" s="152">
        <v>0</v>
      </c>
      <c r="K14" s="152">
        <v>0</v>
      </c>
    </row>
    <row r="15" spans="1:12" ht="13.5" customHeight="1">
      <c r="A15" s="19">
        <v>600</v>
      </c>
      <c r="B15" s="20"/>
      <c r="C15" s="21"/>
      <c r="D15" s="18" t="s">
        <v>24</v>
      </c>
      <c r="E15" s="159">
        <f>E16+E19+E22</f>
        <v>15209049.6</v>
      </c>
      <c r="F15" s="159">
        <f>F16+F19+F22</f>
        <v>14781106.52</v>
      </c>
      <c r="G15" s="156">
        <f aca="true" t="shared" si="1" ref="G15:G24">F15/E15</f>
        <v>0.9718626021181495</v>
      </c>
      <c r="H15" s="159">
        <f>H16+H19+H22</f>
        <v>3055375</v>
      </c>
      <c r="I15" s="159">
        <f>I16+I19+I22</f>
        <v>2820963.35</v>
      </c>
      <c r="J15" s="159">
        <f>J16+J19+J22</f>
        <v>12153674.6</v>
      </c>
      <c r="K15" s="159">
        <f>K16+K19+K22</f>
        <v>11960143.17</v>
      </c>
      <c r="L15" s="22"/>
    </row>
    <row r="16" spans="1:12" ht="13.5" customHeight="1">
      <c r="A16" s="23"/>
      <c r="B16" s="24">
        <v>60004</v>
      </c>
      <c r="C16" s="25"/>
      <c r="D16" s="12" t="s">
        <v>25</v>
      </c>
      <c r="E16" s="141">
        <f>SUM(E17:E18)</f>
        <v>1100000</v>
      </c>
      <c r="F16" s="141">
        <f>SUM(F17:F18)</f>
        <v>959387.88</v>
      </c>
      <c r="G16" s="142">
        <f t="shared" si="1"/>
        <v>0.8721708</v>
      </c>
      <c r="H16" s="141">
        <f>SUM(H17:H18)</f>
        <v>1100000</v>
      </c>
      <c r="I16" s="141">
        <f>SUM(I17:I18)</f>
        <v>959387.88</v>
      </c>
      <c r="J16" s="141">
        <f>SUM(J17:J18)</f>
        <v>0</v>
      </c>
      <c r="K16" s="141">
        <f>SUM(K17:K18)</f>
        <v>0</v>
      </c>
      <c r="L16" s="22"/>
    </row>
    <row r="17" spans="1:12" ht="13.5" customHeight="1">
      <c r="A17" s="23"/>
      <c r="B17" s="26"/>
      <c r="C17" s="16">
        <v>4210</v>
      </c>
      <c r="D17" s="14" t="s">
        <v>26</v>
      </c>
      <c r="E17" s="155">
        <v>25000</v>
      </c>
      <c r="F17" s="155">
        <v>18596.13</v>
      </c>
      <c r="G17" s="151">
        <f t="shared" si="1"/>
        <v>0.7438452000000001</v>
      </c>
      <c r="H17" s="155">
        <v>25000</v>
      </c>
      <c r="I17" s="155">
        <v>18596.13</v>
      </c>
      <c r="J17" s="155">
        <v>0</v>
      </c>
      <c r="K17" s="155">
        <v>0</v>
      </c>
      <c r="L17" s="22"/>
    </row>
    <row r="18" spans="1:13" ht="13.5" customHeight="1">
      <c r="A18" s="23"/>
      <c r="B18" s="28"/>
      <c r="C18" s="21">
        <v>4300</v>
      </c>
      <c r="D18" s="17" t="s">
        <v>27</v>
      </c>
      <c r="E18" s="155">
        <v>1075000</v>
      </c>
      <c r="F18" s="155">
        <v>940791.75</v>
      </c>
      <c r="G18" s="151">
        <f t="shared" si="1"/>
        <v>0.8751551162790697</v>
      </c>
      <c r="H18" s="155">
        <v>1075000</v>
      </c>
      <c r="I18" s="155">
        <v>940791.75</v>
      </c>
      <c r="J18" s="155">
        <v>0</v>
      </c>
      <c r="K18" s="155">
        <v>0</v>
      </c>
      <c r="L18" s="22"/>
      <c r="M18" s="29"/>
    </row>
    <row r="19" spans="1:12" ht="13.5" customHeight="1">
      <c r="A19" s="23"/>
      <c r="B19" s="24">
        <v>60014</v>
      </c>
      <c r="C19" s="31"/>
      <c r="D19" s="116" t="s">
        <v>30</v>
      </c>
      <c r="E19" s="141">
        <f>E20+E21</f>
        <v>300000</v>
      </c>
      <c r="F19" s="141">
        <f>F20+F21</f>
        <v>299999.99</v>
      </c>
      <c r="G19" s="142">
        <f t="shared" si="1"/>
        <v>0.9999999666666667</v>
      </c>
      <c r="H19" s="141">
        <f>H20+H21</f>
        <v>200000</v>
      </c>
      <c r="I19" s="141">
        <f>I20+I21</f>
        <v>199999.99</v>
      </c>
      <c r="J19" s="141">
        <f>J20+J21</f>
        <v>100000</v>
      </c>
      <c r="K19" s="141">
        <f>K20+K21</f>
        <v>100000</v>
      </c>
      <c r="L19" s="22"/>
    </row>
    <row r="20" spans="1:11" ht="12.75" customHeight="1">
      <c r="A20" s="33"/>
      <c r="B20" s="32"/>
      <c r="C20" s="16">
        <v>4300</v>
      </c>
      <c r="D20" s="16" t="s">
        <v>27</v>
      </c>
      <c r="E20" s="155">
        <v>200000</v>
      </c>
      <c r="F20" s="155">
        <v>199999.99</v>
      </c>
      <c r="G20" s="151">
        <f t="shared" si="1"/>
        <v>0.99999995</v>
      </c>
      <c r="H20" s="155">
        <v>200000</v>
      </c>
      <c r="I20" s="155">
        <v>199999.99</v>
      </c>
      <c r="J20" s="155">
        <v>0</v>
      </c>
      <c r="K20" s="155">
        <v>0</v>
      </c>
    </row>
    <row r="21" spans="1:11" ht="63" customHeight="1">
      <c r="A21" s="33"/>
      <c r="B21" s="32"/>
      <c r="C21" s="16">
        <v>6300</v>
      </c>
      <c r="D21" s="97" t="s">
        <v>139</v>
      </c>
      <c r="E21" s="143">
        <v>100000</v>
      </c>
      <c r="F21" s="143">
        <v>100000</v>
      </c>
      <c r="G21" s="151">
        <f t="shared" si="1"/>
        <v>1</v>
      </c>
      <c r="H21" s="143">
        <v>0</v>
      </c>
      <c r="I21" s="143">
        <v>0</v>
      </c>
      <c r="J21" s="143">
        <v>100000</v>
      </c>
      <c r="K21" s="143">
        <v>100000</v>
      </c>
    </row>
    <row r="22" spans="1:12" ht="12.75">
      <c r="A22" s="33"/>
      <c r="B22" s="24">
        <v>60016</v>
      </c>
      <c r="C22" s="31"/>
      <c r="D22" s="35" t="s">
        <v>32</v>
      </c>
      <c r="E22" s="141">
        <f>SUM(E23:E33)</f>
        <v>13809049.6</v>
      </c>
      <c r="F22" s="141">
        <f>SUM(F23:F33)</f>
        <v>13521718.65</v>
      </c>
      <c r="G22" s="156">
        <f t="shared" si="1"/>
        <v>0.9791925615213954</v>
      </c>
      <c r="H22" s="141">
        <f>SUM(H23:H33)</f>
        <v>1755375</v>
      </c>
      <c r="I22" s="141">
        <f>SUM(I23:I33)</f>
        <v>1661575.48</v>
      </c>
      <c r="J22" s="141">
        <f>SUM(J23:J33)</f>
        <v>12053674.6</v>
      </c>
      <c r="K22" s="141">
        <f>SUM(K23:K33)</f>
        <v>11860143.17</v>
      </c>
      <c r="L22" s="22"/>
    </row>
    <row r="23" spans="1:12" ht="13.5" customHeight="1">
      <c r="A23" s="33"/>
      <c r="B23" s="32"/>
      <c r="C23" s="36">
        <v>4217</v>
      </c>
      <c r="D23" s="30" t="s">
        <v>26</v>
      </c>
      <c r="E23" s="143">
        <v>6000</v>
      </c>
      <c r="F23" s="143">
        <v>1534.2</v>
      </c>
      <c r="G23" s="151">
        <f t="shared" si="1"/>
        <v>0.2557</v>
      </c>
      <c r="H23" s="143">
        <v>6000</v>
      </c>
      <c r="I23" s="143">
        <v>1534.2</v>
      </c>
      <c r="J23" s="143">
        <v>0</v>
      </c>
      <c r="K23" s="143">
        <v>0</v>
      </c>
      <c r="L23" s="22"/>
    </row>
    <row r="24" spans="1:12" ht="13.5" customHeight="1">
      <c r="A24" s="33"/>
      <c r="B24" s="32"/>
      <c r="C24" s="36">
        <v>4219</v>
      </c>
      <c r="D24" s="30" t="s">
        <v>26</v>
      </c>
      <c r="E24" s="143">
        <v>6300</v>
      </c>
      <c r="F24" s="143">
        <v>1284.54</v>
      </c>
      <c r="G24" s="151">
        <f t="shared" si="1"/>
        <v>0.2038952380952381</v>
      </c>
      <c r="H24" s="143">
        <v>6300</v>
      </c>
      <c r="I24" s="143">
        <v>1284.54</v>
      </c>
      <c r="J24" s="143">
        <v>0</v>
      </c>
      <c r="K24" s="143">
        <v>0</v>
      </c>
      <c r="L24" s="22"/>
    </row>
    <row r="25" spans="1:12" ht="13.5" customHeight="1">
      <c r="A25" s="33"/>
      <c r="B25" s="32"/>
      <c r="C25" s="36">
        <v>4260</v>
      </c>
      <c r="D25" s="97" t="s">
        <v>50</v>
      </c>
      <c r="E25" s="143">
        <v>10000</v>
      </c>
      <c r="F25" s="143">
        <v>421.49</v>
      </c>
      <c r="G25" s="151">
        <v>0</v>
      </c>
      <c r="H25" s="143">
        <v>10000</v>
      </c>
      <c r="I25" s="143">
        <v>421.49</v>
      </c>
      <c r="J25" s="143">
        <v>0</v>
      </c>
      <c r="K25" s="143">
        <v>0</v>
      </c>
      <c r="L25" s="22"/>
    </row>
    <row r="26" spans="1:12" ht="12.75">
      <c r="A26" s="33"/>
      <c r="B26" s="32"/>
      <c r="C26" s="36">
        <v>4270</v>
      </c>
      <c r="D26" s="30" t="s">
        <v>31</v>
      </c>
      <c r="E26" s="155">
        <v>1040000</v>
      </c>
      <c r="F26" s="155">
        <v>1039999.99</v>
      </c>
      <c r="G26" s="151">
        <f>F26/E26</f>
        <v>0.9999999903846154</v>
      </c>
      <c r="H26" s="155">
        <v>1040000</v>
      </c>
      <c r="I26" s="155">
        <v>1039999.99</v>
      </c>
      <c r="J26" s="155">
        <v>0</v>
      </c>
      <c r="K26" s="155">
        <v>0</v>
      </c>
      <c r="L26" s="22"/>
    </row>
    <row r="27" spans="1:11" ht="12.75">
      <c r="A27" s="33"/>
      <c r="B27" s="32"/>
      <c r="C27" s="16">
        <v>4300</v>
      </c>
      <c r="D27" s="30" t="s">
        <v>27</v>
      </c>
      <c r="E27" s="155">
        <v>670000</v>
      </c>
      <c r="F27" s="155">
        <v>608155.26</v>
      </c>
      <c r="G27" s="151">
        <f aca="true" t="shared" si="2" ref="G27:G47">F27/E27</f>
        <v>0.9076944179104478</v>
      </c>
      <c r="H27" s="155">
        <v>670000</v>
      </c>
      <c r="I27" s="155">
        <v>608155.26</v>
      </c>
      <c r="J27" s="155">
        <v>0</v>
      </c>
      <c r="K27" s="155">
        <v>0</v>
      </c>
    </row>
    <row r="28" spans="1:11" ht="12.75">
      <c r="A28" s="33"/>
      <c r="B28" s="32"/>
      <c r="C28" s="16">
        <v>4307</v>
      </c>
      <c r="D28" s="30" t="s">
        <v>27</v>
      </c>
      <c r="E28" s="155">
        <v>1500</v>
      </c>
      <c r="F28" s="155">
        <v>878.04</v>
      </c>
      <c r="G28" s="151">
        <f t="shared" si="2"/>
        <v>0.58536</v>
      </c>
      <c r="H28" s="157">
        <v>1500</v>
      </c>
      <c r="I28" s="157">
        <v>878.04</v>
      </c>
      <c r="J28" s="155">
        <v>0</v>
      </c>
      <c r="K28" s="155">
        <v>0</v>
      </c>
    </row>
    <row r="29" spans="1:11" ht="12.75">
      <c r="A29" s="33"/>
      <c r="B29" s="32"/>
      <c r="C29" s="16">
        <v>4309</v>
      </c>
      <c r="D29" s="30" t="s">
        <v>27</v>
      </c>
      <c r="E29" s="155">
        <v>1575</v>
      </c>
      <c r="F29" s="155">
        <v>921.96</v>
      </c>
      <c r="G29" s="151">
        <f t="shared" si="2"/>
        <v>0.5853714285714285</v>
      </c>
      <c r="H29" s="157">
        <v>1575</v>
      </c>
      <c r="I29" s="157">
        <v>921.96</v>
      </c>
      <c r="J29" s="155">
        <v>0</v>
      </c>
      <c r="K29" s="155">
        <v>0</v>
      </c>
    </row>
    <row r="30" spans="1:11" ht="12.75">
      <c r="A30" s="33"/>
      <c r="B30" s="37"/>
      <c r="C30" s="16">
        <v>4430</v>
      </c>
      <c r="D30" s="30" t="s">
        <v>22</v>
      </c>
      <c r="E30" s="155">
        <v>20000</v>
      </c>
      <c r="F30" s="155">
        <v>8380</v>
      </c>
      <c r="G30" s="151">
        <f t="shared" si="2"/>
        <v>0.419</v>
      </c>
      <c r="H30" s="157">
        <v>20000</v>
      </c>
      <c r="I30" s="157">
        <v>8380</v>
      </c>
      <c r="J30" s="155">
        <v>0</v>
      </c>
      <c r="K30" s="155">
        <v>0</v>
      </c>
    </row>
    <row r="31" spans="1:12" ht="25.5">
      <c r="A31" s="38"/>
      <c r="B31" s="32"/>
      <c r="C31" s="16">
        <v>6050</v>
      </c>
      <c r="D31" s="30" t="s">
        <v>28</v>
      </c>
      <c r="E31" s="143">
        <v>7984700</v>
      </c>
      <c r="F31" s="143">
        <v>7792127.17</v>
      </c>
      <c r="G31" s="151">
        <f t="shared" si="2"/>
        <v>0.9758822710934663</v>
      </c>
      <c r="H31" s="158">
        <v>0</v>
      </c>
      <c r="I31" s="158">
        <v>0</v>
      </c>
      <c r="J31" s="143">
        <v>7984700</v>
      </c>
      <c r="K31" s="143">
        <v>7792127.17</v>
      </c>
      <c r="L31" s="22"/>
    </row>
    <row r="32" spans="1:12" ht="25.5">
      <c r="A32" s="194"/>
      <c r="B32" s="195"/>
      <c r="C32" s="62">
        <v>6057</v>
      </c>
      <c r="D32" s="30" t="s">
        <v>28</v>
      </c>
      <c r="E32" s="143">
        <v>1990065.66</v>
      </c>
      <c r="F32" s="143">
        <v>1990025.65</v>
      </c>
      <c r="G32" s="151">
        <f t="shared" si="2"/>
        <v>0.9999798951357213</v>
      </c>
      <c r="H32" s="158">
        <v>0</v>
      </c>
      <c r="I32" s="158">
        <v>0</v>
      </c>
      <c r="J32" s="143">
        <v>1990065.66</v>
      </c>
      <c r="K32" s="143">
        <v>1990025.65</v>
      </c>
      <c r="L32" s="22"/>
    </row>
    <row r="33" spans="1:12" ht="25.5">
      <c r="A33" s="138"/>
      <c r="B33" s="139"/>
      <c r="C33" s="62">
        <v>6059</v>
      </c>
      <c r="D33" s="30" t="s">
        <v>28</v>
      </c>
      <c r="E33" s="143">
        <v>2078908.94</v>
      </c>
      <c r="F33" s="143">
        <v>2077990.35</v>
      </c>
      <c r="G33" s="151">
        <f t="shared" si="2"/>
        <v>0.9995581384146629</v>
      </c>
      <c r="H33" s="158">
        <v>0</v>
      </c>
      <c r="I33" s="158">
        <v>0</v>
      </c>
      <c r="J33" s="143">
        <v>2078908.94</v>
      </c>
      <c r="K33" s="143">
        <v>2077990.35</v>
      </c>
      <c r="L33" s="22"/>
    </row>
    <row r="34" spans="1:12" ht="14.25" customHeight="1">
      <c r="A34" s="19">
        <v>700</v>
      </c>
      <c r="B34" s="21"/>
      <c r="C34" s="20"/>
      <c r="D34" s="40" t="s">
        <v>33</v>
      </c>
      <c r="E34" s="168">
        <f>E35+E40+E43</f>
        <v>5597636.96</v>
      </c>
      <c r="F34" s="168">
        <f>F35+F40+F43</f>
        <v>5247371.62</v>
      </c>
      <c r="G34" s="156">
        <f t="shared" si="2"/>
        <v>0.9374262135070653</v>
      </c>
      <c r="H34" s="168">
        <f>H35+H40+H43</f>
        <v>3047636.96</v>
      </c>
      <c r="I34" s="168">
        <f>I35+I40+I43</f>
        <v>2951963.39</v>
      </c>
      <c r="J34" s="168">
        <f>J35+J40+J43</f>
        <v>2550000</v>
      </c>
      <c r="K34" s="168">
        <f>K35+K40+K43</f>
        <v>2295408.23</v>
      </c>
      <c r="L34" s="22"/>
    </row>
    <row r="35" spans="1:12" ht="25.5" customHeight="1">
      <c r="A35" s="27"/>
      <c r="B35" s="25">
        <v>70005</v>
      </c>
      <c r="C35" s="31"/>
      <c r="D35" s="35" t="s">
        <v>34</v>
      </c>
      <c r="E35" s="160">
        <f>E36+E37+E38+E39</f>
        <v>2370000</v>
      </c>
      <c r="F35" s="160">
        <f>F36+F37+F38+F39</f>
        <v>2084717.8</v>
      </c>
      <c r="G35" s="142">
        <f>F35/E35</f>
        <v>0.8796277637130802</v>
      </c>
      <c r="H35" s="160">
        <f>H36+H37+H38+H39</f>
        <v>170000</v>
      </c>
      <c r="I35" s="160">
        <f>I36+I37+I38+I39</f>
        <v>139309.57</v>
      </c>
      <c r="J35" s="160">
        <f>J36+J37+J38+J39</f>
        <v>2200000</v>
      </c>
      <c r="K35" s="160">
        <f>K36+K37+K38+K39</f>
        <v>1945408.23</v>
      </c>
      <c r="L35" s="22"/>
    </row>
    <row r="36" spans="1:11" ht="13.5" customHeight="1">
      <c r="A36" s="23"/>
      <c r="B36" s="32"/>
      <c r="C36" s="16">
        <v>4300</v>
      </c>
      <c r="D36" s="30" t="s">
        <v>27</v>
      </c>
      <c r="E36" s="143">
        <v>100000</v>
      </c>
      <c r="F36" s="143">
        <v>83393.94</v>
      </c>
      <c r="G36" s="151">
        <f t="shared" si="2"/>
        <v>0.8339394</v>
      </c>
      <c r="H36" s="143">
        <v>100000</v>
      </c>
      <c r="I36" s="143">
        <v>83393.94</v>
      </c>
      <c r="J36" s="143">
        <v>0</v>
      </c>
      <c r="K36" s="143">
        <v>0</v>
      </c>
    </row>
    <row r="37" spans="1:11" ht="12.75" customHeight="1">
      <c r="A37" s="23"/>
      <c r="B37" s="32"/>
      <c r="C37" s="16">
        <v>4430</v>
      </c>
      <c r="D37" s="30" t="s">
        <v>22</v>
      </c>
      <c r="E37" s="143">
        <v>50000</v>
      </c>
      <c r="F37" s="143">
        <v>42065.79</v>
      </c>
      <c r="G37" s="151">
        <f t="shared" si="2"/>
        <v>0.8413158000000001</v>
      </c>
      <c r="H37" s="143">
        <v>50000</v>
      </c>
      <c r="I37" s="143">
        <v>42065.79</v>
      </c>
      <c r="J37" s="143">
        <v>0</v>
      </c>
      <c r="K37" s="143">
        <v>0</v>
      </c>
    </row>
    <row r="38" spans="1:11" ht="12.75" customHeight="1">
      <c r="A38" s="23"/>
      <c r="B38" s="32"/>
      <c r="C38" s="16">
        <v>4530</v>
      </c>
      <c r="D38" s="30" t="s">
        <v>36</v>
      </c>
      <c r="E38" s="143">
        <v>20000</v>
      </c>
      <c r="F38" s="143">
        <v>13849.84</v>
      </c>
      <c r="G38" s="151">
        <f t="shared" si="2"/>
        <v>0.692492</v>
      </c>
      <c r="H38" s="143">
        <v>20000</v>
      </c>
      <c r="I38" s="143">
        <v>13849.84</v>
      </c>
      <c r="J38" s="143">
        <v>0</v>
      </c>
      <c r="K38" s="143">
        <v>0</v>
      </c>
    </row>
    <row r="39" spans="1:12" ht="27" customHeight="1">
      <c r="A39" s="23"/>
      <c r="B39" s="34"/>
      <c r="C39" s="16">
        <v>6050</v>
      </c>
      <c r="D39" s="30" t="s">
        <v>28</v>
      </c>
      <c r="E39" s="143">
        <v>2200000</v>
      </c>
      <c r="F39" s="143">
        <v>1945408.23</v>
      </c>
      <c r="G39" s="151">
        <f t="shared" si="2"/>
        <v>0.8842764681818182</v>
      </c>
      <c r="H39" s="143">
        <v>0</v>
      </c>
      <c r="I39" s="143">
        <v>0</v>
      </c>
      <c r="J39" s="143">
        <v>2200000</v>
      </c>
      <c r="K39" s="143">
        <v>1945408.23</v>
      </c>
      <c r="L39" s="22"/>
    </row>
    <row r="40" spans="1:12" ht="24.75" customHeight="1">
      <c r="A40" s="23"/>
      <c r="B40" s="206">
        <v>70021</v>
      </c>
      <c r="C40" s="31"/>
      <c r="D40" s="35" t="s">
        <v>128</v>
      </c>
      <c r="E40" s="160">
        <f>SUM(E41:E42)</f>
        <v>2985636.96</v>
      </c>
      <c r="F40" s="160">
        <f>SUM(F41:F42)</f>
        <v>2925612.18</v>
      </c>
      <c r="G40" s="161">
        <f t="shared" si="2"/>
        <v>0.9798954860205108</v>
      </c>
      <c r="H40" s="160">
        <f>SUM(H41:H42)</f>
        <v>2635636.96</v>
      </c>
      <c r="I40" s="160">
        <f>SUM(I41:I42)</f>
        <v>2575612.18</v>
      </c>
      <c r="J40" s="160">
        <f>SUM(J41:J42)</f>
        <v>350000</v>
      </c>
      <c r="K40" s="160">
        <f>SUM(K41:K42)</f>
        <v>350000</v>
      </c>
      <c r="L40" s="22"/>
    </row>
    <row r="41" spans="1:11" ht="24.75" customHeight="1">
      <c r="A41" s="23"/>
      <c r="B41" s="206"/>
      <c r="C41" s="42">
        <v>4400</v>
      </c>
      <c r="D41" s="41" t="s">
        <v>35</v>
      </c>
      <c r="E41" s="162">
        <v>2635636.96</v>
      </c>
      <c r="F41" s="163">
        <v>2575612.18</v>
      </c>
      <c r="G41" s="151">
        <f t="shared" si="2"/>
        <v>0.9772257025868996</v>
      </c>
      <c r="H41" s="162">
        <v>2635636.96</v>
      </c>
      <c r="I41" s="162">
        <v>2575612.18</v>
      </c>
      <c r="J41" s="163">
        <v>0</v>
      </c>
      <c r="K41" s="163">
        <v>0</v>
      </c>
    </row>
    <row r="42" spans="1:11" ht="51" customHeight="1">
      <c r="A42" s="23"/>
      <c r="B42" s="206"/>
      <c r="C42" s="16">
        <v>6030</v>
      </c>
      <c r="D42" s="97" t="s">
        <v>156</v>
      </c>
      <c r="E42" s="164">
        <v>350000</v>
      </c>
      <c r="F42" s="162">
        <v>350000</v>
      </c>
      <c r="G42" s="165">
        <f t="shared" si="2"/>
        <v>1</v>
      </c>
      <c r="H42" s="164">
        <v>0</v>
      </c>
      <c r="I42" s="164">
        <v>0</v>
      </c>
      <c r="J42" s="162">
        <v>350000</v>
      </c>
      <c r="K42" s="162">
        <v>350000</v>
      </c>
    </row>
    <row r="43" spans="1:11" ht="15" customHeight="1">
      <c r="A43" s="23"/>
      <c r="B43" s="207">
        <v>70095</v>
      </c>
      <c r="C43" s="31"/>
      <c r="D43" s="25" t="s">
        <v>17</v>
      </c>
      <c r="E43" s="166">
        <f>E44</f>
        <v>242000</v>
      </c>
      <c r="F43" s="166">
        <f>F44</f>
        <v>237041.64</v>
      </c>
      <c r="G43" s="161">
        <f t="shared" si="2"/>
        <v>0.9795109090909091</v>
      </c>
      <c r="H43" s="166">
        <f>H44</f>
        <v>242000</v>
      </c>
      <c r="I43" s="166">
        <f>I44</f>
        <v>237041.64</v>
      </c>
      <c r="J43" s="166">
        <f>J44</f>
        <v>0</v>
      </c>
      <c r="K43" s="166">
        <f>K44</f>
        <v>0</v>
      </c>
    </row>
    <row r="44" spans="1:11" ht="15" customHeight="1">
      <c r="A44" s="27"/>
      <c r="B44" s="207"/>
      <c r="C44" s="16">
        <v>4270</v>
      </c>
      <c r="D44" s="30" t="s">
        <v>31</v>
      </c>
      <c r="E44" s="143">
        <v>242000</v>
      </c>
      <c r="F44" s="143">
        <v>237041.64</v>
      </c>
      <c r="G44" s="167">
        <f t="shared" si="2"/>
        <v>0.9795109090909091</v>
      </c>
      <c r="H44" s="143">
        <v>242000</v>
      </c>
      <c r="I44" s="143">
        <v>237041.64</v>
      </c>
      <c r="J44" s="143">
        <v>0</v>
      </c>
      <c r="K44" s="143">
        <v>0</v>
      </c>
    </row>
    <row r="45" spans="1:12" ht="14.25" customHeight="1">
      <c r="A45" s="19">
        <v>710</v>
      </c>
      <c r="B45" s="43"/>
      <c r="C45" s="25"/>
      <c r="D45" s="44" t="s">
        <v>37</v>
      </c>
      <c r="E45" s="168">
        <f>E46+E53</f>
        <v>318500</v>
      </c>
      <c r="F45" s="168">
        <f>F46+F53</f>
        <v>142935.76</v>
      </c>
      <c r="G45" s="156">
        <f t="shared" si="2"/>
        <v>0.44877789638932497</v>
      </c>
      <c r="H45" s="168">
        <f>H46+H53</f>
        <v>318500</v>
      </c>
      <c r="I45" s="168">
        <f>I46+I53</f>
        <v>142935.76</v>
      </c>
      <c r="J45" s="168">
        <f>J46+J53</f>
        <v>0</v>
      </c>
      <c r="K45" s="168">
        <f>K46+K53</f>
        <v>0</v>
      </c>
      <c r="L45" s="22"/>
    </row>
    <row r="46" spans="1:11" ht="15" customHeight="1">
      <c r="A46" s="23"/>
      <c r="B46" s="208">
        <v>71012</v>
      </c>
      <c r="C46" s="31"/>
      <c r="D46" s="35" t="s">
        <v>127</v>
      </c>
      <c r="E46" s="160">
        <f>E47+E48+E49+E50+E51+E52</f>
        <v>267500</v>
      </c>
      <c r="F46" s="160">
        <f>SUM(F47:F52)</f>
        <v>99702.3</v>
      </c>
      <c r="G46" s="142">
        <f t="shared" si="2"/>
        <v>0.3727188785046729</v>
      </c>
      <c r="H46" s="160">
        <f>SUM(H47:H52)</f>
        <v>267500</v>
      </c>
      <c r="I46" s="160">
        <f>SUM(I47:I52)</f>
        <v>99702.3</v>
      </c>
      <c r="J46" s="160">
        <f>J49+J51+J52</f>
        <v>0</v>
      </c>
      <c r="K46" s="160">
        <v>0</v>
      </c>
    </row>
    <row r="47" spans="1:11" ht="14.25" customHeight="1">
      <c r="A47" s="23"/>
      <c r="B47" s="208"/>
      <c r="C47" s="36">
        <v>4110</v>
      </c>
      <c r="D47" s="16" t="s">
        <v>19</v>
      </c>
      <c r="E47" s="169">
        <v>1000</v>
      </c>
      <c r="F47" s="169">
        <v>240.66</v>
      </c>
      <c r="G47" s="170">
        <f t="shared" si="2"/>
        <v>0.24065999999999999</v>
      </c>
      <c r="H47" s="169">
        <v>1000</v>
      </c>
      <c r="I47" s="169">
        <v>240.66</v>
      </c>
      <c r="J47" s="169">
        <v>0</v>
      </c>
      <c r="K47" s="169">
        <v>0</v>
      </c>
    </row>
    <row r="48" spans="1:11" ht="13.5" customHeight="1">
      <c r="A48" s="23"/>
      <c r="B48" s="208"/>
      <c r="C48" s="36">
        <v>4120</v>
      </c>
      <c r="D48" s="16" t="s">
        <v>20</v>
      </c>
      <c r="E48" s="169">
        <v>200</v>
      </c>
      <c r="F48" s="169">
        <v>17.15</v>
      </c>
      <c r="G48" s="170">
        <f>F48/E48</f>
        <v>0.08574999999999999</v>
      </c>
      <c r="H48" s="169">
        <v>200</v>
      </c>
      <c r="I48" s="169">
        <v>17.15</v>
      </c>
      <c r="J48" s="169">
        <v>0</v>
      </c>
      <c r="K48" s="169">
        <v>0</v>
      </c>
    </row>
    <row r="49" spans="1:11" ht="14.25" customHeight="1">
      <c r="A49" s="23"/>
      <c r="B49" s="208"/>
      <c r="C49" s="36">
        <v>4170</v>
      </c>
      <c r="D49" s="30" t="s">
        <v>38</v>
      </c>
      <c r="E49" s="143">
        <v>8800</v>
      </c>
      <c r="F49" s="143">
        <v>8220.33</v>
      </c>
      <c r="G49" s="151">
        <f aca="true" t="shared" si="3" ref="G49:G84">F49/E49</f>
        <v>0.9341284090909091</v>
      </c>
      <c r="H49" s="143">
        <v>8800</v>
      </c>
      <c r="I49" s="143">
        <v>8220.33</v>
      </c>
      <c r="J49" s="143">
        <v>0</v>
      </c>
      <c r="K49" s="143">
        <v>0</v>
      </c>
    </row>
    <row r="50" spans="1:11" ht="14.25" customHeight="1">
      <c r="A50" s="23"/>
      <c r="B50" s="208"/>
      <c r="C50" s="36">
        <v>4190</v>
      </c>
      <c r="D50" s="30" t="s">
        <v>39</v>
      </c>
      <c r="E50" s="143">
        <v>32500</v>
      </c>
      <c r="F50" s="143">
        <v>0</v>
      </c>
      <c r="G50" s="151">
        <f t="shared" si="3"/>
        <v>0</v>
      </c>
      <c r="H50" s="143">
        <v>32500</v>
      </c>
      <c r="I50" s="143">
        <v>0</v>
      </c>
      <c r="J50" s="143">
        <v>0</v>
      </c>
      <c r="K50" s="143">
        <v>0</v>
      </c>
    </row>
    <row r="51" spans="1:11" ht="12.75" customHeight="1">
      <c r="A51" s="23"/>
      <c r="B51" s="208"/>
      <c r="C51" s="16">
        <v>4300</v>
      </c>
      <c r="D51" s="30" t="s">
        <v>27</v>
      </c>
      <c r="E51" s="143">
        <v>200000</v>
      </c>
      <c r="F51" s="143">
        <v>89964.66</v>
      </c>
      <c r="G51" s="151">
        <f t="shared" si="3"/>
        <v>0.44982330000000004</v>
      </c>
      <c r="H51" s="143">
        <v>200000</v>
      </c>
      <c r="I51" s="143">
        <v>89964.66</v>
      </c>
      <c r="J51" s="143">
        <v>0</v>
      </c>
      <c r="K51" s="143">
        <v>0</v>
      </c>
    </row>
    <row r="52" spans="1:11" ht="12.75" customHeight="1">
      <c r="A52" s="23"/>
      <c r="B52" s="208"/>
      <c r="C52" s="16">
        <v>4430</v>
      </c>
      <c r="D52" s="30" t="s">
        <v>22</v>
      </c>
      <c r="E52" s="143">
        <v>25000</v>
      </c>
      <c r="F52" s="143">
        <v>1259.5</v>
      </c>
      <c r="G52" s="151">
        <f t="shared" si="3"/>
        <v>0.05038</v>
      </c>
      <c r="H52" s="143">
        <v>25000</v>
      </c>
      <c r="I52" s="143">
        <v>1259.5</v>
      </c>
      <c r="J52" s="143">
        <v>0</v>
      </c>
      <c r="K52" s="143">
        <v>0</v>
      </c>
    </row>
    <row r="53" spans="1:11" ht="12.75" customHeight="1">
      <c r="A53" s="23"/>
      <c r="B53" s="209">
        <v>71095</v>
      </c>
      <c r="C53" s="46"/>
      <c r="D53" s="47" t="s">
        <v>17</v>
      </c>
      <c r="E53" s="166">
        <f>E54+E55</f>
        <v>51000</v>
      </c>
      <c r="F53" s="166">
        <f>F54+F55</f>
        <v>43233.46</v>
      </c>
      <c r="G53" s="161">
        <f t="shared" si="3"/>
        <v>0.8477149019607843</v>
      </c>
      <c r="H53" s="166">
        <f>H54+H55</f>
        <v>51000</v>
      </c>
      <c r="I53" s="166">
        <f>I54+I55</f>
        <v>43233.46</v>
      </c>
      <c r="J53" s="166">
        <f>J54+J55</f>
        <v>0</v>
      </c>
      <c r="K53" s="166">
        <f>K54+K55</f>
        <v>0</v>
      </c>
    </row>
    <row r="54" spans="1:11" ht="12.75" customHeight="1">
      <c r="A54" s="23"/>
      <c r="B54" s="209"/>
      <c r="C54" s="48">
        <v>4170</v>
      </c>
      <c r="D54" s="30" t="s">
        <v>38</v>
      </c>
      <c r="E54" s="171">
        <v>1000</v>
      </c>
      <c r="F54" s="171">
        <v>0</v>
      </c>
      <c r="G54" s="172">
        <f t="shared" si="3"/>
        <v>0</v>
      </c>
      <c r="H54" s="171">
        <v>1000</v>
      </c>
      <c r="I54" s="171">
        <v>0</v>
      </c>
      <c r="J54" s="171">
        <v>0</v>
      </c>
      <c r="K54" s="171">
        <v>0</v>
      </c>
    </row>
    <row r="55" spans="1:11" ht="12.75">
      <c r="A55" s="27"/>
      <c r="B55" s="209"/>
      <c r="C55" s="49">
        <v>4300</v>
      </c>
      <c r="D55" s="49" t="s">
        <v>27</v>
      </c>
      <c r="E55" s="152">
        <v>50000</v>
      </c>
      <c r="F55" s="152">
        <v>43233.46</v>
      </c>
      <c r="G55" s="151">
        <f t="shared" si="3"/>
        <v>0.8646692</v>
      </c>
      <c r="H55" s="152">
        <v>50000</v>
      </c>
      <c r="I55" s="152">
        <v>43233.46</v>
      </c>
      <c r="J55" s="152">
        <v>0</v>
      </c>
      <c r="K55" s="152">
        <v>0</v>
      </c>
    </row>
    <row r="56" spans="1:12" ht="12.75" customHeight="1">
      <c r="A56" s="19">
        <v>750</v>
      </c>
      <c r="B56" s="43"/>
      <c r="C56" s="44"/>
      <c r="D56" s="44" t="s">
        <v>40</v>
      </c>
      <c r="E56" s="168">
        <f>E57+E67+E73+E99+E103+E120</f>
        <v>9926955.120000001</v>
      </c>
      <c r="F56" s="168">
        <f>F57+F67+F73+F99+F103+F120</f>
        <v>9042502.71</v>
      </c>
      <c r="G56" s="156">
        <f t="shared" si="3"/>
        <v>0.9109039580305869</v>
      </c>
      <c r="H56" s="168">
        <f>H57+H67+H73+H99+H103+H120</f>
        <v>9776135.120000001</v>
      </c>
      <c r="I56" s="168">
        <f>I57+I67+I73+I99+I103+I120</f>
        <v>8928824.920000002</v>
      </c>
      <c r="J56" s="168">
        <f>J57+J67+J73+J99+J103+J120</f>
        <v>150820</v>
      </c>
      <c r="K56" s="168">
        <f>K57+K67+K73+K99+K103+K120</f>
        <v>113677.79000000001</v>
      </c>
      <c r="L56" s="22"/>
    </row>
    <row r="57" spans="1:12" ht="12.75" customHeight="1">
      <c r="A57" s="23"/>
      <c r="B57" s="26">
        <v>75011</v>
      </c>
      <c r="C57" s="31"/>
      <c r="D57" s="25" t="s">
        <v>41</v>
      </c>
      <c r="E57" s="160">
        <f>SUM(E58:E66)</f>
        <v>840739</v>
      </c>
      <c r="F57" s="160">
        <f>SUM(F58:F66)</f>
        <v>695535.1099999999</v>
      </c>
      <c r="G57" s="142">
        <f>F57/E57</f>
        <v>0.8272901697197345</v>
      </c>
      <c r="H57" s="160">
        <f>SUM(H58:H66)</f>
        <v>840739</v>
      </c>
      <c r="I57" s="160">
        <f>SUM(I58:I66)</f>
        <v>695535.1099999999</v>
      </c>
      <c r="J57" s="160">
        <f>SUM(J58:J66)</f>
        <v>0</v>
      </c>
      <c r="K57" s="160">
        <v>0</v>
      </c>
      <c r="L57" s="22"/>
    </row>
    <row r="58" spans="1:12" ht="24.75" customHeight="1">
      <c r="A58" s="23"/>
      <c r="B58" s="26"/>
      <c r="C58" s="101">
        <v>2950</v>
      </c>
      <c r="D58" s="97" t="s">
        <v>130</v>
      </c>
      <c r="E58" s="143">
        <v>13347</v>
      </c>
      <c r="F58" s="143">
        <v>2296.07</v>
      </c>
      <c r="G58" s="151">
        <f>F58/E58</f>
        <v>0.17202892035663447</v>
      </c>
      <c r="H58" s="143">
        <v>13347</v>
      </c>
      <c r="I58" s="143">
        <v>2296.07</v>
      </c>
      <c r="J58" s="143">
        <v>0</v>
      </c>
      <c r="K58" s="143">
        <v>0</v>
      </c>
      <c r="L58" s="22"/>
    </row>
    <row r="59" spans="1:12" ht="12.75" customHeight="1">
      <c r="A59" s="23"/>
      <c r="B59" s="26"/>
      <c r="C59" s="101">
        <v>3030</v>
      </c>
      <c r="D59" s="101" t="s">
        <v>45</v>
      </c>
      <c r="E59" s="143">
        <v>1000</v>
      </c>
      <c r="F59" s="143">
        <v>0</v>
      </c>
      <c r="G59" s="151">
        <f>F59/E59</f>
        <v>0</v>
      </c>
      <c r="H59" s="143">
        <v>1000</v>
      </c>
      <c r="I59" s="143">
        <v>0</v>
      </c>
      <c r="J59" s="143">
        <v>0</v>
      </c>
      <c r="K59" s="143">
        <v>0</v>
      </c>
      <c r="L59" s="22"/>
    </row>
    <row r="60" spans="1:11" ht="12.75" customHeight="1">
      <c r="A60" s="23"/>
      <c r="B60" s="26"/>
      <c r="C60" s="16">
        <v>4010</v>
      </c>
      <c r="D60" s="16" t="s">
        <v>18</v>
      </c>
      <c r="E60" s="143">
        <v>641153.14</v>
      </c>
      <c r="F60" s="143">
        <v>538034.94</v>
      </c>
      <c r="G60" s="151">
        <f t="shared" si="3"/>
        <v>0.8391675973075636</v>
      </c>
      <c r="H60" s="143">
        <v>641153.14</v>
      </c>
      <c r="I60" s="143">
        <v>538034.94</v>
      </c>
      <c r="J60" s="143">
        <v>0</v>
      </c>
      <c r="K60" s="143">
        <v>0</v>
      </c>
    </row>
    <row r="61" spans="1:11" ht="12.75" customHeight="1">
      <c r="A61" s="33"/>
      <c r="B61" s="39"/>
      <c r="C61" s="16">
        <v>4040</v>
      </c>
      <c r="D61" s="16" t="s">
        <v>42</v>
      </c>
      <c r="E61" s="143">
        <v>34621</v>
      </c>
      <c r="F61" s="143">
        <v>30807.86</v>
      </c>
      <c r="G61" s="151">
        <f t="shared" si="3"/>
        <v>0.8898604892984027</v>
      </c>
      <c r="H61" s="143">
        <v>34621</v>
      </c>
      <c r="I61" s="143">
        <v>30807.86</v>
      </c>
      <c r="J61" s="143">
        <v>0</v>
      </c>
      <c r="K61" s="143">
        <v>0</v>
      </c>
    </row>
    <row r="62" spans="1:12" ht="12.75" customHeight="1">
      <c r="A62" s="23"/>
      <c r="B62" s="32"/>
      <c r="C62" s="16">
        <v>4110</v>
      </c>
      <c r="D62" s="16" t="s">
        <v>19</v>
      </c>
      <c r="E62" s="143">
        <v>114758</v>
      </c>
      <c r="F62" s="143">
        <v>96237.53</v>
      </c>
      <c r="G62" s="151">
        <f t="shared" si="3"/>
        <v>0.8386128200212621</v>
      </c>
      <c r="H62" s="143">
        <v>114758</v>
      </c>
      <c r="I62" s="143">
        <v>96237.53</v>
      </c>
      <c r="J62" s="143">
        <v>0</v>
      </c>
      <c r="K62" s="143">
        <v>0</v>
      </c>
      <c r="L62" s="22"/>
    </row>
    <row r="63" spans="1:11" ht="12.75" customHeight="1">
      <c r="A63" s="23"/>
      <c r="B63" s="26"/>
      <c r="C63" s="16">
        <v>4120</v>
      </c>
      <c r="D63" s="16" t="s">
        <v>20</v>
      </c>
      <c r="E63" s="143">
        <v>14394.86</v>
      </c>
      <c r="F63" s="143">
        <v>9043.47</v>
      </c>
      <c r="G63" s="151">
        <f t="shared" si="3"/>
        <v>0.6282429978478429</v>
      </c>
      <c r="H63" s="143">
        <v>14394.86</v>
      </c>
      <c r="I63" s="143">
        <v>9043.47</v>
      </c>
      <c r="J63" s="143">
        <v>0</v>
      </c>
      <c r="K63" s="143">
        <v>0</v>
      </c>
    </row>
    <row r="64" spans="1:11" ht="12.75" customHeight="1">
      <c r="A64" s="23"/>
      <c r="B64" s="26"/>
      <c r="C64" s="16">
        <v>4210</v>
      </c>
      <c r="D64" s="16" t="s">
        <v>26</v>
      </c>
      <c r="E64" s="143">
        <v>8108</v>
      </c>
      <c r="F64" s="143">
        <v>6464.12</v>
      </c>
      <c r="G64" s="151">
        <f t="shared" si="3"/>
        <v>0.7972520966946226</v>
      </c>
      <c r="H64" s="143">
        <v>8108</v>
      </c>
      <c r="I64" s="143">
        <v>6464.12</v>
      </c>
      <c r="J64" s="143">
        <v>0</v>
      </c>
      <c r="K64" s="143">
        <v>0</v>
      </c>
    </row>
    <row r="65" spans="1:11" ht="12.75" customHeight="1">
      <c r="A65" s="23"/>
      <c r="B65" s="26"/>
      <c r="C65" s="16">
        <v>4300</v>
      </c>
      <c r="D65" s="16" t="s">
        <v>27</v>
      </c>
      <c r="E65" s="143">
        <v>1500</v>
      </c>
      <c r="F65" s="143">
        <v>794.12</v>
      </c>
      <c r="G65" s="151">
        <f t="shared" si="3"/>
        <v>0.5294133333333333</v>
      </c>
      <c r="H65" s="143">
        <v>1500</v>
      </c>
      <c r="I65" s="143">
        <v>794.12</v>
      </c>
      <c r="J65" s="143">
        <v>0</v>
      </c>
      <c r="K65" s="143">
        <v>0</v>
      </c>
    </row>
    <row r="66" spans="1:11" ht="24.75" customHeight="1">
      <c r="A66" s="23"/>
      <c r="B66" s="26"/>
      <c r="C66" s="42">
        <v>4440</v>
      </c>
      <c r="D66" s="41" t="s">
        <v>43</v>
      </c>
      <c r="E66" s="162">
        <v>11857</v>
      </c>
      <c r="F66" s="162">
        <v>11857</v>
      </c>
      <c r="G66" s="167">
        <f>F66/E66</f>
        <v>1</v>
      </c>
      <c r="H66" s="162">
        <v>11857</v>
      </c>
      <c r="I66" s="162">
        <v>11857</v>
      </c>
      <c r="J66" s="162">
        <v>0</v>
      </c>
      <c r="K66" s="162">
        <v>0</v>
      </c>
    </row>
    <row r="67" spans="1:11" ht="25.5" customHeight="1">
      <c r="A67" s="23"/>
      <c r="B67" s="24">
        <v>75022</v>
      </c>
      <c r="C67" s="31"/>
      <c r="D67" s="35" t="s">
        <v>44</v>
      </c>
      <c r="E67" s="160">
        <f>SUM(E68:E72)</f>
        <v>713134</v>
      </c>
      <c r="F67" s="160">
        <f>SUM(F68:F72)</f>
        <v>594521.6699999999</v>
      </c>
      <c r="G67" s="142">
        <f>F67/E67</f>
        <v>0.8336745548522436</v>
      </c>
      <c r="H67" s="160">
        <f>SUM(H68:H72)</f>
        <v>713134</v>
      </c>
      <c r="I67" s="160">
        <f>SUM(I68:I72)</f>
        <v>594521.6699999999</v>
      </c>
      <c r="J67" s="160">
        <f>SUM(J68:J72)</f>
        <v>0</v>
      </c>
      <c r="K67" s="160">
        <f>SUM(K68:K72)</f>
        <v>0</v>
      </c>
    </row>
    <row r="68" spans="1:11" ht="12" customHeight="1">
      <c r="A68" s="27"/>
      <c r="B68" s="34"/>
      <c r="C68" s="16">
        <v>3030</v>
      </c>
      <c r="D68" s="30" t="s">
        <v>45</v>
      </c>
      <c r="E68" s="143">
        <v>666210</v>
      </c>
      <c r="F68" s="143">
        <v>550925.66</v>
      </c>
      <c r="G68" s="151">
        <f t="shared" si="3"/>
        <v>0.8269549541435884</v>
      </c>
      <c r="H68" s="143">
        <v>666210</v>
      </c>
      <c r="I68" s="143">
        <v>550925.66</v>
      </c>
      <c r="J68" s="143">
        <v>0</v>
      </c>
      <c r="K68" s="143">
        <v>0</v>
      </c>
    </row>
    <row r="69" spans="1:11" ht="13.5" customHeight="1">
      <c r="A69" s="23"/>
      <c r="B69" s="32"/>
      <c r="C69" s="16">
        <v>4210</v>
      </c>
      <c r="D69" s="30" t="s">
        <v>26</v>
      </c>
      <c r="E69" s="143">
        <v>7746</v>
      </c>
      <c r="F69" s="143">
        <v>7632.22</v>
      </c>
      <c r="G69" s="151">
        <f t="shared" si="3"/>
        <v>0.9853111283242965</v>
      </c>
      <c r="H69" s="143">
        <v>7746</v>
      </c>
      <c r="I69" s="143">
        <v>7632.22</v>
      </c>
      <c r="J69" s="143">
        <v>0</v>
      </c>
      <c r="K69" s="143">
        <v>0</v>
      </c>
    </row>
    <row r="70" spans="1:11" ht="13.5" customHeight="1">
      <c r="A70" s="23"/>
      <c r="B70" s="32"/>
      <c r="C70" s="16">
        <v>4220</v>
      </c>
      <c r="D70" s="97" t="s">
        <v>131</v>
      </c>
      <c r="E70" s="143">
        <v>5500</v>
      </c>
      <c r="F70" s="143">
        <v>4982.84</v>
      </c>
      <c r="G70" s="151">
        <f>F70/E70</f>
        <v>0.9059709090909092</v>
      </c>
      <c r="H70" s="143">
        <v>5500</v>
      </c>
      <c r="I70" s="143">
        <v>4982.84</v>
      </c>
      <c r="J70" s="143">
        <v>0</v>
      </c>
      <c r="K70" s="143">
        <v>0</v>
      </c>
    </row>
    <row r="71" spans="1:11" ht="12" customHeight="1">
      <c r="A71" s="23"/>
      <c r="B71" s="32"/>
      <c r="C71" s="16">
        <v>4300</v>
      </c>
      <c r="D71" s="30" t="s">
        <v>27</v>
      </c>
      <c r="E71" s="143">
        <v>33090</v>
      </c>
      <c r="F71" s="143">
        <v>30684.6</v>
      </c>
      <c r="G71" s="151">
        <f t="shared" si="3"/>
        <v>0.9273073436083409</v>
      </c>
      <c r="H71" s="143">
        <v>33090</v>
      </c>
      <c r="I71" s="143">
        <v>30684.6</v>
      </c>
      <c r="J71" s="143">
        <v>0</v>
      </c>
      <c r="K71" s="143">
        <v>0</v>
      </c>
    </row>
    <row r="72" spans="1:12" ht="39.75" customHeight="1">
      <c r="A72" s="23"/>
      <c r="B72" s="34"/>
      <c r="C72" s="16">
        <v>4360</v>
      </c>
      <c r="D72" s="30" t="s">
        <v>46</v>
      </c>
      <c r="E72" s="143">
        <v>588</v>
      </c>
      <c r="F72" s="143">
        <v>296.35</v>
      </c>
      <c r="G72" s="151">
        <f t="shared" si="3"/>
        <v>0.5039965986394558</v>
      </c>
      <c r="H72" s="143">
        <v>588</v>
      </c>
      <c r="I72" s="143">
        <v>296.35</v>
      </c>
      <c r="J72" s="143">
        <v>0</v>
      </c>
      <c r="K72" s="143">
        <v>0</v>
      </c>
      <c r="L72" s="22"/>
    </row>
    <row r="73" spans="1:12" ht="25.5" customHeight="1">
      <c r="A73" s="33"/>
      <c r="B73" s="24">
        <v>75023</v>
      </c>
      <c r="C73" s="50"/>
      <c r="D73" s="35" t="s">
        <v>47</v>
      </c>
      <c r="E73" s="160">
        <f>SUM(E74:E98)</f>
        <v>7334406.12</v>
      </c>
      <c r="F73" s="160">
        <f>SUM(F74:F98)</f>
        <v>6786766.870000001</v>
      </c>
      <c r="G73" s="161">
        <f>F73/E73</f>
        <v>0.9253328434449988</v>
      </c>
      <c r="H73" s="175">
        <f>SUM(H74:H98)</f>
        <v>7207718.12</v>
      </c>
      <c r="I73" s="160">
        <f>SUM(I74:I98)</f>
        <v>6675392.330000001</v>
      </c>
      <c r="J73" s="160">
        <f>SUM(J74:J98)</f>
        <v>126688</v>
      </c>
      <c r="K73" s="160">
        <f>SUM(K75:K98)</f>
        <v>111374.54000000001</v>
      </c>
      <c r="L73" s="102"/>
    </row>
    <row r="74" spans="1:12" ht="24.75" customHeight="1">
      <c r="A74" s="33"/>
      <c r="B74" s="32"/>
      <c r="C74" s="51">
        <v>3020</v>
      </c>
      <c r="D74" s="30" t="s">
        <v>48</v>
      </c>
      <c r="E74" s="143">
        <v>14550</v>
      </c>
      <c r="F74" s="143">
        <v>13555.4</v>
      </c>
      <c r="G74" s="151">
        <f t="shared" si="3"/>
        <v>0.9316426116838488</v>
      </c>
      <c r="H74" s="143">
        <v>14550</v>
      </c>
      <c r="I74" s="143">
        <v>13555.4</v>
      </c>
      <c r="J74" s="143">
        <v>0</v>
      </c>
      <c r="K74" s="143">
        <v>0</v>
      </c>
      <c r="L74" s="22"/>
    </row>
    <row r="75" spans="1:11" ht="12.75" customHeight="1">
      <c r="A75" s="33"/>
      <c r="B75" s="32"/>
      <c r="C75" s="51">
        <v>4010</v>
      </c>
      <c r="D75" s="30" t="s">
        <v>18</v>
      </c>
      <c r="E75" s="143">
        <v>3963333</v>
      </c>
      <c r="F75" s="143">
        <v>3713356.92</v>
      </c>
      <c r="G75" s="151">
        <f t="shared" si="3"/>
        <v>0.9369278130300935</v>
      </c>
      <c r="H75" s="143">
        <v>3963333</v>
      </c>
      <c r="I75" s="143">
        <v>3713356.92</v>
      </c>
      <c r="J75" s="143">
        <v>0</v>
      </c>
      <c r="K75" s="143">
        <v>0</v>
      </c>
    </row>
    <row r="76" spans="1:11" ht="13.5" customHeight="1">
      <c r="A76" s="33"/>
      <c r="B76" s="32"/>
      <c r="C76" s="51">
        <v>4040</v>
      </c>
      <c r="D76" s="30" t="s">
        <v>42</v>
      </c>
      <c r="E76" s="143">
        <v>324486</v>
      </c>
      <c r="F76" s="143">
        <v>268964.44</v>
      </c>
      <c r="G76" s="151">
        <f t="shared" si="3"/>
        <v>0.8288938197641809</v>
      </c>
      <c r="H76" s="143">
        <v>324486</v>
      </c>
      <c r="I76" s="143">
        <v>268964.44</v>
      </c>
      <c r="J76" s="143">
        <v>0</v>
      </c>
      <c r="K76" s="143">
        <v>0</v>
      </c>
    </row>
    <row r="77" spans="1:11" ht="13.5" customHeight="1">
      <c r="A77" s="33"/>
      <c r="B77" s="32"/>
      <c r="C77" s="51">
        <v>4110</v>
      </c>
      <c r="D77" s="30" t="s">
        <v>19</v>
      </c>
      <c r="E77" s="143">
        <v>737097</v>
      </c>
      <c r="F77" s="143">
        <v>656421.67</v>
      </c>
      <c r="G77" s="151">
        <f t="shared" si="3"/>
        <v>0.8905499140547309</v>
      </c>
      <c r="H77" s="143">
        <v>737097</v>
      </c>
      <c r="I77" s="143">
        <v>656421.67</v>
      </c>
      <c r="J77" s="143">
        <v>0</v>
      </c>
      <c r="K77" s="143">
        <v>0</v>
      </c>
    </row>
    <row r="78" spans="1:11" ht="12.75" customHeight="1">
      <c r="A78" s="33"/>
      <c r="B78" s="32"/>
      <c r="C78" s="51">
        <v>4120</v>
      </c>
      <c r="D78" s="30" t="s">
        <v>20</v>
      </c>
      <c r="E78" s="143">
        <v>105053</v>
      </c>
      <c r="F78" s="143">
        <v>69583.45</v>
      </c>
      <c r="G78" s="151">
        <f t="shared" si="3"/>
        <v>0.6623651870960372</v>
      </c>
      <c r="H78" s="143">
        <v>105053</v>
      </c>
      <c r="I78" s="143">
        <v>69583.45</v>
      </c>
      <c r="J78" s="143">
        <v>0</v>
      </c>
      <c r="K78" s="143">
        <v>0</v>
      </c>
    </row>
    <row r="79" spans="1:11" ht="24" customHeight="1">
      <c r="A79" s="33"/>
      <c r="B79" s="32"/>
      <c r="C79" s="51">
        <v>4140</v>
      </c>
      <c r="D79" s="30" t="s">
        <v>49</v>
      </c>
      <c r="E79" s="143">
        <v>19926</v>
      </c>
      <c r="F79" s="173">
        <v>9072</v>
      </c>
      <c r="G79" s="151">
        <f t="shared" si="3"/>
        <v>0.45528455284552843</v>
      </c>
      <c r="H79" s="173">
        <v>19926</v>
      </c>
      <c r="I79" s="173">
        <v>9072</v>
      </c>
      <c r="J79" s="143">
        <v>0</v>
      </c>
      <c r="K79" s="173">
        <v>0</v>
      </c>
    </row>
    <row r="80" spans="1:11" ht="13.5" customHeight="1">
      <c r="A80" s="33"/>
      <c r="B80" s="32"/>
      <c r="C80" s="51">
        <v>4170</v>
      </c>
      <c r="D80" s="30" t="s">
        <v>38</v>
      </c>
      <c r="E80" s="152">
        <v>80400</v>
      </c>
      <c r="F80" s="152">
        <v>70271.81</v>
      </c>
      <c r="G80" s="174">
        <f t="shared" si="3"/>
        <v>0.8740274875621891</v>
      </c>
      <c r="H80" s="152">
        <v>80400</v>
      </c>
      <c r="I80" s="152">
        <v>70271.81</v>
      </c>
      <c r="J80" s="152">
        <v>0</v>
      </c>
      <c r="K80" s="152">
        <v>0</v>
      </c>
    </row>
    <row r="81" spans="1:11" ht="13.5" customHeight="1">
      <c r="A81" s="33"/>
      <c r="B81" s="32"/>
      <c r="C81" s="51">
        <v>4210</v>
      </c>
      <c r="D81" s="30" t="s">
        <v>26</v>
      </c>
      <c r="E81" s="143">
        <v>312141</v>
      </c>
      <c r="F81" s="162">
        <v>309082.28</v>
      </c>
      <c r="G81" s="151">
        <f t="shared" si="3"/>
        <v>0.9902008387235257</v>
      </c>
      <c r="H81" s="162">
        <v>312141</v>
      </c>
      <c r="I81" s="162">
        <v>309082.28</v>
      </c>
      <c r="J81" s="143">
        <v>0</v>
      </c>
      <c r="K81" s="162">
        <v>0</v>
      </c>
    </row>
    <row r="82" spans="1:11" ht="13.5" customHeight="1">
      <c r="A82" s="33"/>
      <c r="B82" s="32"/>
      <c r="C82" s="51">
        <v>4220</v>
      </c>
      <c r="D82" s="97" t="s">
        <v>131</v>
      </c>
      <c r="E82" s="143">
        <v>23000</v>
      </c>
      <c r="F82" s="162">
        <v>21038.88</v>
      </c>
      <c r="G82" s="167">
        <f t="shared" si="3"/>
        <v>0.9147339130434783</v>
      </c>
      <c r="H82" s="162">
        <v>23000</v>
      </c>
      <c r="I82" s="162">
        <v>21038.88</v>
      </c>
      <c r="J82" s="143"/>
      <c r="K82" s="162"/>
    </row>
    <row r="83" spans="1:11" ht="13.5" customHeight="1">
      <c r="A83" s="33"/>
      <c r="B83" s="32"/>
      <c r="C83" s="51">
        <v>4260</v>
      </c>
      <c r="D83" s="30" t="s">
        <v>50</v>
      </c>
      <c r="E83" s="143">
        <v>136380</v>
      </c>
      <c r="F83" s="143">
        <v>109535.87</v>
      </c>
      <c r="G83" s="167">
        <f t="shared" si="3"/>
        <v>0.8031666666666666</v>
      </c>
      <c r="H83" s="143">
        <v>136380</v>
      </c>
      <c r="I83" s="143">
        <v>109535.87</v>
      </c>
      <c r="J83" s="143">
        <v>0</v>
      </c>
      <c r="K83" s="143">
        <v>0</v>
      </c>
    </row>
    <row r="84" spans="1:11" ht="13.5" customHeight="1">
      <c r="A84" s="33"/>
      <c r="B84" s="32"/>
      <c r="C84" s="51">
        <v>4270</v>
      </c>
      <c r="D84" s="30" t="s">
        <v>31</v>
      </c>
      <c r="E84" s="143">
        <v>54642</v>
      </c>
      <c r="F84" s="143">
        <v>50844.71</v>
      </c>
      <c r="G84" s="151">
        <f t="shared" si="3"/>
        <v>0.9305060210094799</v>
      </c>
      <c r="H84" s="143">
        <v>54642</v>
      </c>
      <c r="I84" s="143">
        <v>50844.71</v>
      </c>
      <c r="J84" s="143">
        <v>0</v>
      </c>
      <c r="K84" s="143">
        <v>0</v>
      </c>
    </row>
    <row r="85" spans="1:11" ht="14.25" customHeight="1">
      <c r="A85" s="33"/>
      <c r="B85" s="32"/>
      <c r="C85" s="51">
        <v>4280</v>
      </c>
      <c r="D85" s="30" t="s">
        <v>51</v>
      </c>
      <c r="E85" s="143">
        <v>26060</v>
      </c>
      <c r="F85" s="143">
        <v>22834</v>
      </c>
      <c r="G85" s="151">
        <f aca="true" t="shared" si="4" ref="G85:G102">F85/E85</f>
        <v>0.8762087490406754</v>
      </c>
      <c r="H85" s="143">
        <v>26060</v>
      </c>
      <c r="I85" s="143">
        <v>22834</v>
      </c>
      <c r="J85" s="143">
        <v>0</v>
      </c>
      <c r="K85" s="143">
        <v>0</v>
      </c>
    </row>
    <row r="86" spans="1:11" ht="12.75" customHeight="1">
      <c r="A86" s="33"/>
      <c r="B86" s="32"/>
      <c r="C86" s="51">
        <v>4300</v>
      </c>
      <c r="D86" s="30" t="s">
        <v>27</v>
      </c>
      <c r="E86" s="143">
        <v>1096493.12</v>
      </c>
      <c r="F86" s="143">
        <v>1065337.11</v>
      </c>
      <c r="G86" s="151">
        <f t="shared" si="4"/>
        <v>0.9715857679070526</v>
      </c>
      <c r="H86" s="143">
        <v>1096493.12</v>
      </c>
      <c r="I86" s="143">
        <v>1065337.11</v>
      </c>
      <c r="J86" s="143">
        <v>0</v>
      </c>
      <c r="K86" s="143">
        <v>0</v>
      </c>
    </row>
    <row r="87" spans="1:11" s="53" customFormat="1" ht="39" customHeight="1">
      <c r="A87" s="33"/>
      <c r="B87" s="32"/>
      <c r="C87" s="52">
        <v>4360</v>
      </c>
      <c r="D87" s="41" t="s">
        <v>46</v>
      </c>
      <c r="E87" s="162">
        <v>54701</v>
      </c>
      <c r="F87" s="162">
        <v>50452.2</v>
      </c>
      <c r="G87" s="167">
        <f t="shared" si="4"/>
        <v>0.9223268313193542</v>
      </c>
      <c r="H87" s="162">
        <v>54701</v>
      </c>
      <c r="I87" s="162">
        <v>50452.2</v>
      </c>
      <c r="J87" s="162">
        <v>0</v>
      </c>
      <c r="K87" s="162">
        <v>0</v>
      </c>
    </row>
    <row r="88" spans="1:11" s="8" customFormat="1" ht="16.5" customHeight="1">
      <c r="A88" s="33"/>
      <c r="B88" s="32"/>
      <c r="C88" s="52">
        <v>4380</v>
      </c>
      <c r="D88" s="117" t="s">
        <v>157</v>
      </c>
      <c r="E88" s="162">
        <v>1000</v>
      </c>
      <c r="F88" s="162">
        <v>140</v>
      </c>
      <c r="G88" s="167">
        <f t="shared" si="4"/>
        <v>0.14</v>
      </c>
      <c r="H88" s="162">
        <v>1000</v>
      </c>
      <c r="I88" s="162">
        <v>140</v>
      </c>
      <c r="J88" s="162">
        <v>0</v>
      </c>
      <c r="K88" s="162">
        <v>0</v>
      </c>
    </row>
    <row r="89" spans="1:11" s="8" customFormat="1" ht="24" customHeight="1">
      <c r="A89" s="33"/>
      <c r="B89" s="32"/>
      <c r="C89" s="52">
        <v>4390</v>
      </c>
      <c r="D89" s="117" t="s">
        <v>52</v>
      </c>
      <c r="E89" s="162">
        <v>1000</v>
      </c>
      <c r="F89" s="162">
        <v>0</v>
      </c>
      <c r="G89" s="167">
        <v>0</v>
      </c>
      <c r="H89" s="162">
        <v>1000</v>
      </c>
      <c r="I89" s="162">
        <v>0</v>
      </c>
      <c r="J89" s="162">
        <v>0</v>
      </c>
      <c r="K89" s="162">
        <v>0</v>
      </c>
    </row>
    <row r="90" spans="1:11" ht="13.5" customHeight="1">
      <c r="A90" s="33"/>
      <c r="B90" s="32"/>
      <c r="C90" s="51">
        <v>4410</v>
      </c>
      <c r="D90" s="30" t="s">
        <v>53</v>
      </c>
      <c r="E90" s="143">
        <v>37530</v>
      </c>
      <c r="F90" s="143">
        <v>34750.32</v>
      </c>
      <c r="G90" s="151">
        <f t="shared" si="4"/>
        <v>0.9259344524380495</v>
      </c>
      <c r="H90" s="143">
        <v>37530</v>
      </c>
      <c r="I90" s="143">
        <v>34750.32</v>
      </c>
      <c r="J90" s="143">
        <v>0</v>
      </c>
      <c r="K90" s="143">
        <v>0</v>
      </c>
    </row>
    <row r="91" spans="1:11" ht="13.5" customHeight="1">
      <c r="A91" s="33"/>
      <c r="B91" s="32"/>
      <c r="C91" s="51">
        <v>4420</v>
      </c>
      <c r="D91" s="30" t="s">
        <v>54</v>
      </c>
      <c r="E91" s="143">
        <v>10500</v>
      </c>
      <c r="F91" s="143">
        <v>10080.7</v>
      </c>
      <c r="G91" s="144">
        <f t="shared" si="4"/>
        <v>0.9600666666666667</v>
      </c>
      <c r="H91" s="143">
        <v>10500</v>
      </c>
      <c r="I91" s="143">
        <v>10080.7</v>
      </c>
      <c r="J91" s="143">
        <v>0</v>
      </c>
      <c r="K91" s="143">
        <v>0</v>
      </c>
    </row>
    <row r="92" spans="1:11" ht="13.5" customHeight="1">
      <c r="A92" s="33"/>
      <c r="B92" s="32"/>
      <c r="C92" s="51">
        <v>4430</v>
      </c>
      <c r="D92" s="30" t="s">
        <v>22</v>
      </c>
      <c r="E92" s="143">
        <v>28114.93</v>
      </c>
      <c r="F92" s="143">
        <v>26420.56</v>
      </c>
      <c r="G92" s="151">
        <f t="shared" si="4"/>
        <v>0.9397341554825142</v>
      </c>
      <c r="H92" s="143">
        <v>28114.93</v>
      </c>
      <c r="I92" s="143">
        <v>26420.56</v>
      </c>
      <c r="J92" s="143">
        <v>0</v>
      </c>
      <c r="K92" s="143">
        <v>0</v>
      </c>
    </row>
    <row r="93" spans="1:11" ht="24" customHeight="1">
      <c r="A93" s="33"/>
      <c r="B93" s="32"/>
      <c r="C93" s="36">
        <v>4440</v>
      </c>
      <c r="D93" s="30" t="s">
        <v>43</v>
      </c>
      <c r="E93" s="143">
        <v>102381</v>
      </c>
      <c r="F93" s="143">
        <v>102381</v>
      </c>
      <c r="G93" s="151">
        <f t="shared" si="4"/>
        <v>1</v>
      </c>
      <c r="H93" s="143">
        <v>102381</v>
      </c>
      <c r="I93" s="143">
        <v>102381</v>
      </c>
      <c r="J93" s="143">
        <v>0</v>
      </c>
      <c r="K93" s="143">
        <v>0</v>
      </c>
    </row>
    <row r="94" spans="1:11" ht="15" customHeight="1">
      <c r="A94" s="33"/>
      <c r="B94" s="39"/>
      <c r="C94" s="36">
        <v>4530</v>
      </c>
      <c r="D94" s="30" t="s">
        <v>36</v>
      </c>
      <c r="E94" s="143">
        <v>3000</v>
      </c>
      <c r="F94" s="143">
        <v>1943.92</v>
      </c>
      <c r="G94" s="151">
        <f t="shared" si="4"/>
        <v>0.6479733333333334</v>
      </c>
      <c r="H94" s="143">
        <v>3000</v>
      </c>
      <c r="I94" s="143">
        <v>1943.92</v>
      </c>
      <c r="J94" s="143">
        <v>0</v>
      </c>
      <c r="K94" s="143">
        <v>0</v>
      </c>
    </row>
    <row r="95" spans="1:11" ht="24" customHeight="1">
      <c r="A95" s="33"/>
      <c r="B95" s="39"/>
      <c r="C95" s="36">
        <v>4610</v>
      </c>
      <c r="D95" s="30" t="s">
        <v>55</v>
      </c>
      <c r="E95" s="143">
        <v>42418.07</v>
      </c>
      <c r="F95" s="143">
        <v>39280.23</v>
      </c>
      <c r="G95" s="151">
        <f t="shared" si="4"/>
        <v>0.9260258658632984</v>
      </c>
      <c r="H95" s="143">
        <v>42418.07</v>
      </c>
      <c r="I95" s="143">
        <v>39280.23</v>
      </c>
      <c r="J95" s="143">
        <v>0</v>
      </c>
      <c r="K95" s="143">
        <v>0</v>
      </c>
    </row>
    <row r="96" spans="1:12" ht="27" customHeight="1">
      <c r="A96" s="33"/>
      <c r="B96" s="39"/>
      <c r="C96" s="48">
        <v>4700</v>
      </c>
      <c r="D96" s="41" t="s">
        <v>56</v>
      </c>
      <c r="E96" s="162">
        <v>33512</v>
      </c>
      <c r="F96" s="162">
        <v>30044.86</v>
      </c>
      <c r="G96" s="167">
        <f t="shared" si="4"/>
        <v>0.8965403437574601</v>
      </c>
      <c r="H96" s="162">
        <v>33512</v>
      </c>
      <c r="I96" s="162">
        <v>30044.86</v>
      </c>
      <c r="J96" s="162">
        <v>0</v>
      </c>
      <c r="K96" s="162">
        <v>0</v>
      </c>
      <c r="L96" s="22"/>
    </row>
    <row r="97" spans="1:12" ht="26.25" customHeight="1">
      <c r="A97" s="10"/>
      <c r="B97" s="34"/>
      <c r="C97" s="36">
        <v>6050</v>
      </c>
      <c r="D97" s="117" t="s">
        <v>28</v>
      </c>
      <c r="E97" s="162">
        <v>68000</v>
      </c>
      <c r="F97" s="162">
        <v>64819.49</v>
      </c>
      <c r="G97" s="167">
        <f t="shared" si="4"/>
        <v>0.953227794117647</v>
      </c>
      <c r="H97" s="162">
        <v>0</v>
      </c>
      <c r="I97" s="162">
        <v>0</v>
      </c>
      <c r="J97" s="162">
        <v>68000</v>
      </c>
      <c r="K97" s="162">
        <v>64819.49</v>
      </c>
      <c r="L97" s="22"/>
    </row>
    <row r="98" spans="1:11" ht="26.25" customHeight="1">
      <c r="A98" s="27"/>
      <c r="B98" s="34"/>
      <c r="C98" s="51">
        <v>6060</v>
      </c>
      <c r="D98" s="30" t="s">
        <v>29</v>
      </c>
      <c r="E98" s="143">
        <v>58688</v>
      </c>
      <c r="F98" s="143">
        <v>46555.05</v>
      </c>
      <c r="G98" s="151">
        <f t="shared" si="4"/>
        <v>0.7932635291712106</v>
      </c>
      <c r="H98" s="143">
        <v>0</v>
      </c>
      <c r="I98" s="143">
        <v>0</v>
      </c>
      <c r="J98" s="143">
        <v>58688</v>
      </c>
      <c r="K98" s="143">
        <v>46555.05</v>
      </c>
    </row>
    <row r="99" spans="1:11" ht="25.5" customHeight="1">
      <c r="A99" s="23"/>
      <c r="B99" s="133">
        <v>75075</v>
      </c>
      <c r="C99" s="31"/>
      <c r="D99" s="35" t="s">
        <v>57</v>
      </c>
      <c r="E99" s="160">
        <f>SUM(E100:E102)</f>
        <v>177493</v>
      </c>
      <c r="F99" s="160">
        <f>SUM(F100:F102)</f>
        <v>161925.81</v>
      </c>
      <c r="G99" s="142">
        <f t="shared" si="4"/>
        <v>0.9122940623010485</v>
      </c>
      <c r="H99" s="160">
        <f>SUM(H100:H102)</f>
        <v>177493</v>
      </c>
      <c r="I99" s="160">
        <f>SUM(I100:I102)</f>
        <v>161925.81</v>
      </c>
      <c r="J99" s="160">
        <f>SUM(J101:J102)</f>
        <v>0</v>
      </c>
      <c r="K99" s="160">
        <f>K100+K101+K102</f>
        <v>0</v>
      </c>
    </row>
    <row r="100" spans="1:11" ht="14.25" customHeight="1">
      <c r="A100" s="33"/>
      <c r="B100" s="145"/>
      <c r="C100" s="140">
        <v>4170</v>
      </c>
      <c r="D100" s="114" t="s">
        <v>38</v>
      </c>
      <c r="E100" s="143">
        <v>8178</v>
      </c>
      <c r="F100" s="143">
        <v>8178</v>
      </c>
      <c r="G100" s="151">
        <f>F100/E100</f>
        <v>1</v>
      </c>
      <c r="H100" s="143">
        <v>8178</v>
      </c>
      <c r="I100" s="143">
        <v>8178</v>
      </c>
      <c r="J100" s="143">
        <v>0</v>
      </c>
      <c r="K100" s="143">
        <v>0</v>
      </c>
    </row>
    <row r="101" spans="1:11" ht="12.75" customHeight="1">
      <c r="A101" s="33"/>
      <c r="B101" s="198"/>
      <c r="C101" s="16">
        <v>4210</v>
      </c>
      <c r="D101" s="30" t="s">
        <v>26</v>
      </c>
      <c r="E101" s="143">
        <v>30000</v>
      </c>
      <c r="F101" s="143">
        <v>29791.49</v>
      </c>
      <c r="G101" s="144">
        <f t="shared" si="4"/>
        <v>0.9930496666666667</v>
      </c>
      <c r="H101" s="143">
        <v>30000</v>
      </c>
      <c r="I101" s="143">
        <v>29791.49</v>
      </c>
      <c r="J101" s="143">
        <v>0</v>
      </c>
      <c r="K101" s="143">
        <v>0</v>
      </c>
    </row>
    <row r="102" spans="1:11" ht="13.5" customHeight="1">
      <c r="A102" s="33"/>
      <c r="B102" s="198"/>
      <c r="C102" s="16">
        <v>4300</v>
      </c>
      <c r="D102" s="30" t="s">
        <v>27</v>
      </c>
      <c r="E102" s="143">
        <v>139315</v>
      </c>
      <c r="F102" s="143">
        <v>123956.32</v>
      </c>
      <c r="G102" s="151">
        <f t="shared" si="4"/>
        <v>0.8897557334098984</v>
      </c>
      <c r="H102" s="143">
        <v>139315</v>
      </c>
      <c r="I102" s="143">
        <v>123956.32</v>
      </c>
      <c r="J102" s="143">
        <v>0</v>
      </c>
      <c r="K102" s="143">
        <v>0</v>
      </c>
    </row>
    <row r="103" spans="1:11" ht="26.25" customHeight="1">
      <c r="A103" s="33"/>
      <c r="B103" s="122">
        <v>75085</v>
      </c>
      <c r="C103" s="16"/>
      <c r="D103" s="96" t="s">
        <v>132</v>
      </c>
      <c r="E103" s="160">
        <f>SUM(E104:E119)</f>
        <v>837051</v>
      </c>
      <c r="F103" s="160">
        <f>SUM(F104:F119)</f>
        <v>801450</v>
      </c>
      <c r="G103" s="142">
        <f aca="true" t="shared" si="5" ref="G103:G120">F103/E103</f>
        <v>0.957468541343359</v>
      </c>
      <c r="H103" s="160">
        <f>SUM(H104:H119)</f>
        <v>837051</v>
      </c>
      <c r="I103" s="160">
        <f>SUM(I104:I119)</f>
        <v>801450</v>
      </c>
      <c r="J103" s="160">
        <f>SUM(J104:J119)</f>
        <v>0</v>
      </c>
      <c r="K103" s="160">
        <f>SUM(K104:K119)</f>
        <v>0</v>
      </c>
    </row>
    <row r="104" spans="1:11" ht="12" customHeight="1">
      <c r="A104" s="33"/>
      <c r="B104" s="37"/>
      <c r="C104" s="16">
        <v>4010</v>
      </c>
      <c r="D104" s="30" t="s">
        <v>18</v>
      </c>
      <c r="E104" s="143">
        <v>545228</v>
      </c>
      <c r="F104" s="143">
        <v>545060.51</v>
      </c>
      <c r="G104" s="151">
        <f t="shared" si="5"/>
        <v>0.9996928074126787</v>
      </c>
      <c r="H104" s="143">
        <v>545228</v>
      </c>
      <c r="I104" s="143">
        <v>545060.51</v>
      </c>
      <c r="J104" s="143">
        <v>0</v>
      </c>
      <c r="K104" s="143">
        <v>0</v>
      </c>
    </row>
    <row r="105" spans="1:11" ht="12" customHeight="1">
      <c r="A105" s="33"/>
      <c r="B105" s="37"/>
      <c r="C105" s="16">
        <v>4040</v>
      </c>
      <c r="D105" s="30" t="s">
        <v>42</v>
      </c>
      <c r="E105" s="143">
        <v>41000</v>
      </c>
      <c r="F105" s="143">
        <v>40696.04</v>
      </c>
      <c r="G105" s="151">
        <f t="shared" si="5"/>
        <v>0.9925863414634146</v>
      </c>
      <c r="H105" s="143">
        <v>41000</v>
      </c>
      <c r="I105" s="143">
        <v>40696.04</v>
      </c>
      <c r="J105" s="143">
        <v>0</v>
      </c>
      <c r="K105" s="143">
        <v>0</v>
      </c>
    </row>
    <row r="106" spans="1:11" ht="12" customHeight="1">
      <c r="A106" s="33"/>
      <c r="B106" s="37"/>
      <c r="C106" s="16">
        <v>4110</v>
      </c>
      <c r="D106" s="30" t="s">
        <v>19</v>
      </c>
      <c r="E106" s="143">
        <v>97614</v>
      </c>
      <c r="F106" s="143">
        <v>93931.48</v>
      </c>
      <c r="G106" s="151">
        <f t="shared" si="5"/>
        <v>0.962274673714836</v>
      </c>
      <c r="H106" s="143">
        <v>97614</v>
      </c>
      <c r="I106" s="143">
        <v>93931.48</v>
      </c>
      <c r="J106" s="143">
        <v>0</v>
      </c>
      <c r="K106" s="143">
        <v>0</v>
      </c>
    </row>
    <row r="107" spans="1:11" ht="12" customHeight="1">
      <c r="A107" s="33"/>
      <c r="B107" s="37"/>
      <c r="C107" s="16">
        <v>4120</v>
      </c>
      <c r="D107" s="30" t="s">
        <v>20</v>
      </c>
      <c r="E107" s="143">
        <v>4555</v>
      </c>
      <c r="F107" s="143">
        <v>3706.31</v>
      </c>
      <c r="G107" s="151">
        <f t="shared" si="5"/>
        <v>0.8136794731064764</v>
      </c>
      <c r="H107" s="143">
        <v>4555</v>
      </c>
      <c r="I107" s="143">
        <v>3706.31</v>
      </c>
      <c r="J107" s="143">
        <v>0</v>
      </c>
      <c r="K107" s="143">
        <v>0</v>
      </c>
    </row>
    <row r="108" spans="1:11" ht="12" customHeight="1">
      <c r="A108" s="33"/>
      <c r="B108" s="37"/>
      <c r="C108" s="16">
        <v>4170</v>
      </c>
      <c r="D108" s="30" t="s">
        <v>38</v>
      </c>
      <c r="E108" s="143">
        <v>20200</v>
      </c>
      <c r="F108" s="143">
        <v>19790</v>
      </c>
      <c r="G108" s="151">
        <f t="shared" si="5"/>
        <v>0.9797029702970297</v>
      </c>
      <c r="H108" s="143">
        <v>20200</v>
      </c>
      <c r="I108" s="143">
        <v>19790</v>
      </c>
      <c r="J108" s="143">
        <v>0</v>
      </c>
      <c r="K108" s="143">
        <v>0</v>
      </c>
    </row>
    <row r="109" spans="1:11" ht="12" customHeight="1">
      <c r="A109" s="33"/>
      <c r="B109" s="37"/>
      <c r="C109" s="16">
        <v>4210</v>
      </c>
      <c r="D109" s="30" t="s">
        <v>26</v>
      </c>
      <c r="E109" s="143">
        <v>24000</v>
      </c>
      <c r="F109" s="143">
        <v>23623.51</v>
      </c>
      <c r="G109" s="151">
        <f t="shared" si="5"/>
        <v>0.9843129166666666</v>
      </c>
      <c r="H109" s="143">
        <v>24000</v>
      </c>
      <c r="I109" s="143">
        <v>23623.51</v>
      </c>
      <c r="J109" s="143">
        <v>0</v>
      </c>
      <c r="K109" s="143">
        <v>0</v>
      </c>
    </row>
    <row r="110" spans="1:11" ht="12" customHeight="1">
      <c r="A110" s="33"/>
      <c r="B110" s="37"/>
      <c r="C110" s="16">
        <v>4260</v>
      </c>
      <c r="D110" s="30" t="s">
        <v>50</v>
      </c>
      <c r="E110" s="143">
        <v>12700</v>
      </c>
      <c r="F110" s="143">
        <v>8251.66</v>
      </c>
      <c r="G110" s="151">
        <f t="shared" si="5"/>
        <v>0.6497370078740158</v>
      </c>
      <c r="H110" s="143">
        <v>12700</v>
      </c>
      <c r="I110" s="143">
        <v>8251.66</v>
      </c>
      <c r="J110" s="143">
        <v>0</v>
      </c>
      <c r="K110" s="143">
        <v>0</v>
      </c>
    </row>
    <row r="111" spans="1:11" ht="12" customHeight="1">
      <c r="A111" s="33"/>
      <c r="B111" s="37"/>
      <c r="C111" s="16">
        <v>4270</v>
      </c>
      <c r="D111" s="30" t="s">
        <v>31</v>
      </c>
      <c r="E111" s="143">
        <v>15603</v>
      </c>
      <c r="F111" s="143">
        <v>2436.2</v>
      </c>
      <c r="G111" s="151">
        <f t="shared" si="5"/>
        <v>0.15613664038966865</v>
      </c>
      <c r="H111" s="143">
        <v>15603</v>
      </c>
      <c r="I111" s="143">
        <v>2436.2</v>
      </c>
      <c r="J111" s="143">
        <v>0</v>
      </c>
      <c r="K111" s="143">
        <v>0</v>
      </c>
    </row>
    <row r="112" spans="1:11" ht="12" customHeight="1">
      <c r="A112" s="33"/>
      <c r="B112" s="37"/>
      <c r="C112" s="16">
        <v>4280</v>
      </c>
      <c r="D112" s="30" t="s">
        <v>51</v>
      </c>
      <c r="E112" s="143">
        <v>4000</v>
      </c>
      <c r="F112" s="143">
        <v>3679</v>
      </c>
      <c r="G112" s="151">
        <f t="shared" si="5"/>
        <v>0.91975</v>
      </c>
      <c r="H112" s="143">
        <v>4000</v>
      </c>
      <c r="I112" s="143">
        <v>3679</v>
      </c>
      <c r="J112" s="143">
        <v>0</v>
      </c>
      <c r="K112" s="143">
        <v>0</v>
      </c>
    </row>
    <row r="113" spans="1:11" ht="12" customHeight="1">
      <c r="A113" s="33"/>
      <c r="B113" s="37"/>
      <c r="C113" s="16">
        <v>4300</v>
      </c>
      <c r="D113" s="30" t="s">
        <v>27</v>
      </c>
      <c r="E113" s="143">
        <v>24800</v>
      </c>
      <c r="F113" s="143">
        <v>21166.18</v>
      </c>
      <c r="G113" s="151">
        <f t="shared" si="5"/>
        <v>0.853475</v>
      </c>
      <c r="H113" s="143">
        <v>24800</v>
      </c>
      <c r="I113" s="143">
        <v>21166.18</v>
      </c>
      <c r="J113" s="143">
        <v>0</v>
      </c>
      <c r="K113" s="143">
        <v>0</v>
      </c>
    </row>
    <row r="114" spans="1:11" ht="40.5" customHeight="1">
      <c r="A114" s="33"/>
      <c r="B114" s="37"/>
      <c r="C114" s="16">
        <v>4360</v>
      </c>
      <c r="D114" s="41" t="s">
        <v>46</v>
      </c>
      <c r="E114" s="143">
        <v>8000</v>
      </c>
      <c r="F114" s="143">
        <v>3501.21</v>
      </c>
      <c r="G114" s="151">
        <f t="shared" si="5"/>
        <v>0.43765125</v>
      </c>
      <c r="H114" s="143">
        <v>8000</v>
      </c>
      <c r="I114" s="143">
        <v>3501.21</v>
      </c>
      <c r="J114" s="143">
        <v>0</v>
      </c>
      <c r="K114" s="143">
        <v>0</v>
      </c>
    </row>
    <row r="115" spans="1:11" ht="25.5" customHeight="1">
      <c r="A115" s="33"/>
      <c r="B115" s="37"/>
      <c r="C115" s="16">
        <v>4400</v>
      </c>
      <c r="D115" s="115" t="s">
        <v>35</v>
      </c>
      <c r="E115" s="143">
        <v>17800</v>
      </c>
      <c r="F115" s="143">
        <v>17088.96</v>
      </c>
      <c r="G115" s="151">
        <f t="shared" si="5"/>
        <v>0.9600539325842696</v>
      </c>
      <c r="H115" s="143">
        <v>17800</v>
      </c>
      <c r="I115" s="143">
        <v>17088.96</v>
      </c>
      <c r="J115" s="143">
        <v>0</v>
      </c>
      <c r="K115" s="143">
        <v>0</v>
      </c>
    </row>
    <row r="116" spans="1:11" ht="12" customHeight="1">
      <c r="A116" s="33"/>
      <c r="B116" s="37"/>
      <c r="C116" s="16">
        <v>4410</v>
      </c>
      <c r="D116" s="30" t="s">
        <v>53</v>
      </c>
      <c r="E116" s="143">
        <v>1000</v>
      </c>
      <c r="F116" s="143">
        <v>65.19</v>
      </c>
      <c r="G116" s="151">
        <f t="shared" si="5"/>
        <v>0.06519</v>
      </c>
      <c r="H116" s="143">
        <v>1000</v>
      </c>
      <c r="I116" s="143">
        <v>65.19</v>
      </c>
      <c r="J116" s="143">
        <v>0</v>
      </c>
      <c r="K116" s="143">
        <v>0</v>
      </c>
    </row>
    <row r="117" spans="1:11" ht="12" customHeight="1">
      <c r="A117" s="33"/>
      <c r="B117" s="37"/>
      <c r="C117" s="16">
        <v>4430</v>
      </c>
      <c r="D117" s="30" t="s">
        <v>22</v>
      </c>
      <c r="E117" s="143">
        <v>1600</v>
      </c>
      <c r="F117" s="143">
        <v>45</v>
      </c>
      <c r="G117" s="151">
        <f t="shared" si="5"/>
        <v>0.028125</v>
      </c>
      <c r="H117" s="143">
        <v>1600</v>
      </c>
      <c r="I117" s="143">
        <v>45</v>
      </c>
      <c r="J117" s="143">
        <v>0</v>
      </c>
      <c r="K117" s="143">
        <v>0</v>
      </c>
    </row>
    <row r="118" spans="1:11" ht="27" customHeight="1">
      <c r="A118" s="33"/>
      <c r="B118" s="37"/>
      <c r="C118" s="16">
        <v>4440</v>
      </c>
      <c r="D118" s="30" t="s">
        <v>43</v>
      </c>
      <c r="E118" s="143">
        <v>11951</v>
      </c>
      <c r="F118" s="143">
        <v>11951</v>
      </c>
      <c r="G118" s="151">
        <f t="shared" si="5"/>
        <v>1</v>
      </c>
      <c r="H118" s="143">
        <v>11951</v>
      </c>
      <c r="I118" s="143">
        <v>11951</v>
      </c>
      <c r="J118" s="143">
        <v>0</v>
      </c>
      <c r="K118" s="143">
        <v>0</v>
      </c>
    </row>
    <row r="119" spans="1:11" ht="24.75" customHeight="1">
      <c r="A119" s="33"/>
      <c r="B119" s="113"/>
      <c r="C119" s="16">
        <v>4700</v>
      </c>
      <c r="D119" s="41" t="s">
        <v>56</v>
      </c>
      <c r="E119" s="143">
        <v>7000</v>
      </c>
      <c r="F119" s="143">
        <v>6457.75</v>
      </c>
      <c r="G119" s="151">
        <f t="shared" si="5"/>
        <v>0.9225357142857142</v>
      </c>
      <c r="H119" s="143">
        <v>7000</v>
      </c>
      <c r="I119" s="143">
        <v>6457.75</v>
      </c>
      <c r="J119" s="143">
        <v>0</v>
      </c>
      <c r="K119" s="143">
        <v>0</v>
      </c>
    </row>
    <row r="120" spans="1:11" ht="12.75" customHeight="1">
      <c r="A120" s="23"/>
      <c r="B120" s="148">
        <v>75095</v>
      </c>
      <c r="C120" s="31"/>
      <c r="D120" s="35" t="s">
        <v>17</v>
      </c>
      <c r="E120" s="160">
        <f>SUM(E121:E121)</f>
        <v>24132</v>
      </c>
      <c r="F120" s="160">
        <f>SUM(F121:F121)</f>
        <v>2303.25</v>
      </c>
      <c r="G120" s="142">
        <f t="shared" si="5"/>
        <v>0.09544380905022377</v>
      </c>
      <c r="H120" s="160">
        <f>SUM(H121:H121)</f>
        <v>0</v>
      </c>
      <c r="I120" s="160">
        <f>SUM(I121:I121)</f>
        <v>0</v>
      </c>
      <c r="J120" s="160">
        <f>SUM(J121:J121)</f>
        <v>24132</v>
      </c>
      <c r="K120" s="160">
        <f>SUM(K121:K121)</f>
        <v>2303.25</v>
      </c>
    </row>
    <row r="121" spans="1:12" ht="63.75" customHeight="1">
      <c r="A121" s="34"/>
      <c r="B121" s="45"/>
      <c r="C121" s="16">
        <v>6630</v>
      </c>
      <c r="D121" s="30" t="s">
        <v>23</v>
      </c>
      <c r="E121" s="143">
        <v>24132</v>
      </c>
      <c r="F121" s="143">
        <v>2303.25</v>
      </c>
      <c r="G121" s="151">
        <f aca="true" t="shared" si="6" ref="G121:G126">F121/E121</f>
        <v>0.09544380905022377</v>
      </c>
      <c r="H121" s="143">
        <v>0</v>
      </c>
      <c r="I121" s="143">
        <v>0</v>
      </c>
      <c r="J121" s="143">
        <v>24132</v>
      </c>
      <c r="K121" s="143">
        <v>2303.25</v>
      </c>
      <c r="L121" s="54"/>
    </row>
    <row r="122" spans="1:12" ht="51.75" customHeight="1">
      <c r="A122" s="19">
        <v>751</v>
      </c>
      <c r="B122" s="25"/>
      <c r="C122" s="25"/>
      <c r="D122" s="56" t="s">
        <v>58</v>
      </c>
      <c r="E122" s="183">
        <f>E123+E127</f>
        <v>163232</v>
      </c>
      <c r="F122" s="183">
        <f>F123+F127</f>
        <v>154808.15</v>
      </c>
      <c r="G122" s="154">
        <f t="shared" si="6"/>
        <v>0.9483933910017643</v>
      </c>
      <c r="H122" s="183">
        <f>H123+H127</f>
        <v>163232</v>
      </c>
      <c r="I122" s="183">
        <f>I123+I127</f>
        <v>154808.15</v>
      </c>
      <c r="J122" s="183">
        <f>J123+J127</f>
        <v>0</v>
      </c>
      <c r="K122" s="183">
        <f>K123+K127</f>
        <v>0</v>
      </c>
      <c r="L122" s="57"/>
    </row>
    <row r="123" spans="1:11" ht="24.75" customHeight="1">
      <c r="A123" s="23"/>
      <c r="B123" s="24">
        <v>75101</v>
      </c>
      <c r="C123" s="31"/>
      <c r="D123" s="35" t="s">
        <v>59</v>
      </c>
      <c r="E123" s="160">
        <f>SUM(E124:E126)</f>
        <v>6160</v>
      </c>
      <c r="F123" s="160">
        <f>F124+F125+F126</f>
        <v>6160</v>
      </c>
      <c r="G123" s="142">
        <f t="shared" si="6"/>
        <v>1</v>
      </c>
      <c r="H123" s="160">
        <f>SUM(H124:H126)</f>
        <v>6160</v>
      </c>
      <c r="I123" s="160">
        <f>SUM(I124:I126)</f>
        <v>6160</v>
      </c>
      <c r="J123" s="160">
        <f>SUM(J124:J126)</f>
        <v>0</v>
      </c>
      <c r="K123" s="160">
        <f>SUM(K124:K126)</f>
        <v>0</v>
      </c>
    </row>
    <row r="124" spans="1:11" ht="13.5" customHeight="1">
      <c r="A124" s="23"/>
      <c r="B124" s="32"/>
      <c r="C124" s="36">
        <v>4110</v>
      </c>
      <c r="D124" s="30" t="s">
        <v>19</v>
      </c>
      <c r="E124" s="143">
        <v>893.39</v>
      </c>
      <c r="F124" s="143">
        <v>893.39</v>
      </c>
      <c r="G124" s="151">
        <f t="shared" si="6"/>
        <v>1</v>
      </c>
      <c r="H124" s="143">
        <v>893.39</v>
      </c>
      <c r="I124" s="143">
        <v>893.39</v>
      </c>
      <c r="J124" s="143">
        <v>0</v>
      </c>
      <c r="K124" s="143">
        <v>0</v>
      </c>
    </row>
    <row r="125" spans="1:11" ht="14.25" customHeight="1">
      <c r="A125" s="27"/>
      <c r="B125" s="34"/>
      <c r="C125" s="36">
        <v>4120</v>
      </c>
      <c r="D125" s="30" t="s">
        <v>20</v>
      </c>
      <c r="E125" s="143">
        <v>70.44</v>
      </c>
      <c r="F125" s="143">
        <v>70.44</v>
      </c>
      <c r="G125" s="151">
        <f t="shared" si="6"/>
        <v>1</v>
      </c>
      <c r="H125" s="143">
        <v>70.44</v>
      </c>
      <c r="I125" s="143">
        <v>70.44</v>
      </c>
      <c r="J125" s="143">
        <v>0</v>
      </c>
      <c r="K125" s="143">
        <v>0</v>
      </c>
    </row>
    <row r="126" spans="1:11" ht="12.75" customHeight="1">
      <c r="A126" s="23"/>
      <c r="B126" s="34"/>
      <c r="C126" s="16">
        <v>4170</v>
      </c>
      <c r="D126" s="30" t="s">
        <v>38</v>
      </c>
      <c r="E126" s="143">
        <v>5196.17</v>
      </c>
      <c r="F126" s="143">
        <v>5196.17</v>
      </c>
      <c r="G126" s="151">
        <f t="shared" si="6"/>
        <v>1</v>
      </c>
      <c r="H126" s="143">
        <v>5196.17</v>
      </c>
      <c r="I126" s="143">
        <v>5196.17</v>
      </c>
      <c r="J126" s="143">
        <v>0</v>
      </c>
      <c r="K126" s="143">
        <v>0</v>
      </c>
    </row>
    <row r="127" spans="1:11" ht="64.5" customHeight="1">
      <c r="A127" s="23"/>
      <c r="B127" s="107">
        <v>75109</v>
      </c>
      <c r="C127" s="106"/>
      <c r="D127" s="96" t="s">
        <v>165</v>
      </c>
      <c r="E127" s="178">
        <f>SUM(E128:E135)</f>
        <v>157072</v>
      </c>
      <c r="F127" s="178">
        <f>SUM(F128:F135)</f>
        <v>148648.15</v>
      </c>
      <c r="G127" s="179">
        <f aca="true" t="shared" si="7" ref="G127:G136">F127/E127</f>
        <v>0.9463694993378833</v>
      </c>
      <c r="H127" s="178">
        <f>SUM(H128:H135)</f>
        <v>157072</v>
      </c>
      <c r="I127" s="178">
        <f>SUM(I128:I135)</f>
        <v>148648.15</v>
      </c>
      <c r="J127" s="178">
        <f>SUM(J128:J135)</f>
        <v>0</v>
      </c>
      <c r="K127" s="178">
        <f>SUM(K128:K135)</f>
        <v>0</v>
      </c>
    </row>
    <row r="128" spans="1:11" ht="12.75" customHeight="1">
      <c r="A128" s="23"/>
      <c r="B128" s="176"/>
      <c r="C128" s="16">
        <v>3030</v>
      </c>
      <c r="D128" s="16" t="s">
        <v>45</v>
      </c>
      <c r="E128" s="181">
        <v>86876</v>
      </c>
      <c r="F128" s="181">
        <v>85675.53</v>
      </c>
      <c r="G128" s="182">
        <f t="shared" si="7"/>
        <v>0.9861817993461945</v>
      </c>
      <c r="H128" s="181">
        <v>86876</v>
      </c>
      <c r="I128" s="181">
        <v>85675.53</v>
      </c>
      <c r="J128" s="181">
        <v>0</v>
      </c>
      <c r="K128" s="181">
        <v>0</v>
      </c>
    </row>
    <row r="129" spans="1:11" ht="12.75" customHeight="1">
      <c r="A129" s="23"/>
      <c r="B129" s="176"/>
      <c r="C129" s="16">
        <v>4110</v>
      </c>
      <c r="D129" s="16" t="s">
        <v>19</v>
      </c>
      <c r="E129" s="181">
        <v>3052</v>
      </c>
      <c r="F129" s="181">
        <v>3051.21</v>
      </c>
      <c r="G129" s="182">
        <f t="shared" si="7"/>
        <v>0.9997411533420708</v>
      </c>
      <c r="H129" s="181">
        <v>3052</v>
      </c>
      <c r="I129" s="181">
        <v>3051.21</v>
      </c>
      <c r="J129" s="181">
        <v>0</v>
      </c>
      <c r="K129" s="181">
        <v>0</v>
      </c>
    </row>
    <row r="130" spans="1:11" ht="12.75" customHeight="1">
      <c r="A130" s="23"/>
      <c r="B130" s="176"/>
      <c r="C130" s="16">
        <v>4120</v>
      </c>
      <c r="D130" s="42" t="s">
        <v>20</v>
      </c>
      <c r="E130" s="181">
        <v>427</v>
      </c>
      <c r="F130" s="181">
        <v>426.15</v>
      </c>
      <c r="G130" s="182">
        <f t="shared" si="7"/>
        <v>0.9980093676814987</v>
      </c>
      <c r="H130" s="181">
        <v>427</v>
      </c>
      <c r="I130" s="181">
        <v>426.15</v>
      </c>
      <c r="J130" s="181">
        <v>0</v>
      </c>
      <c r="K130" s="181">
        <v>0</v>
      </c>
    </row>
    <row r="131" spans="1:11" ht="12.75" customHeight="1">
      <c r="A131" s="23"/>
      <c r="B131" s="176"/>
      <c r="C131" s="16">
        <v>4170</v>
      </c>
      <c r="D131" s="114" t="s">
        <v>38</v>
      </c>
      <c r="E131" s="181">
        <v>43889</v>
      </c>
      <c r="F131" s="181">
        <v>36729.99</v>
      </c>
      <c r="G131" s="182">
        <f t="shared" si="7"/>
        <v>0.8368837294082799</v>
      </c>
      <c r="H131" s="181">
        <v>43889</v>
      </c>
      <c r="I131" s="181">
        <v>36729.99</v>
      </c>
      <c r="J131" s="181">
        <v>0</v>
      </c>
      <c r="K131" s="181">
        <v>0</v>
      </c>
    </row>
    <row r="132" spans="1:11" ht="12.75" customHeight="1">
      <c r="A132" s="23"/>
      <c r="B132" s="176"/>
      <c r="C132" s="16">
        <v>4210</v>
      </c>
      <c r="D132" s="16" t="s">
        <v>26</v>
      </c>
      <c r="E132" s="181">
        <v>10890.89</v>
      </c>
      <c r="F132" s="181">
        <v>10887.9</v>
      </c>
      <c r="G132" s="182">
        <f t="shared" si="7"/>
        <v>0.999725458617248</v>
      </c>
      <c r="H132" s="181">
        <v>10890.89</v>
      </c>
      <c r="I132" s="181">
        <v>10887.9</v>
      </c>
      <c r="J132" s="181">
        <v>0</v>
      </c>
      <c r="K132" s="181">
        <v>0</v>
      </c>
    </row>
    <row r="133" spans="1:11" ht="12.75" customHeight="1">
      <c r="A133" s="23"/>
      <c r="B133" s="176"/>
      <c r="C133" s="16">
        <v>4300</v>
      </c>
      <c r="D133" s="97" t="s">
        <v>27</v>
      </c>
      <c r="E133" s="181">
        <v>11488.11</v>
      </c>
      <c r="F133" s="181">
        <v>11488.11</v>
      </c>
      <c r="G133" s="182">
        <f t="shared" si="7"/>
        <v>1</v>
      </c>
      <c r="H133" s="181">
        <v>11488.11</v>
      </c>
      <c r="I133" s="181">
        <v>11488.11</v>
      </c>
      <c r="J133" s="181">
        <v>0</v>
      </c>
      <c r="K133" s="181">
        <v>0</v>
      </c>
    </row>
    <row r="134" spans="1:11" ht="12.75" customHeight="1">
      <c r="A134" s="23"/>
      <c r="B134" s="176"/>
      <c r="C134" s="16">
        <v>4410</v>
      </c>
      <c r="D134" s="41" t="s">
        <v>53</v>
      </c>
      <c r="E134" s="181">
        <v>176</v>
      </c>
      <c r="F134" s="181">
        <v>117.02</v>
      </c>
      <c r="G134" s="182">
        <f t="shared" si="7"/>
        <v>0.6648863636363637</v>
      </c>
      <c r="H134" s="181">
        <v>176</v>
      </c>
      <c r="I134" s="181">
        <v>117.02</v>
      </c>
      <c r="J134" s="181">
        <v>0</v>
      </c>
      <c r="K134" s="181">
        <v>0</v>
      </c>
    </row>
    <row r="135" spans="1:11" ht="27" customHeight="1">
      <c r="A135" s="27"/>
      <c r="B135" s="177"/>
      <c r="C135" s="16">
        <v>4700</v>
      </c>
      <c r="D135" s="30" t="s">
        <v>56</v>
      </c>
      <c r="E135" s="181">
        <v>273</v>
      </c>
      <c r="F135" s="181">
        <v>272.24</v>
      </c>
      <c r="G135" s="182">
        <f t="shared" si="7"/>
        <v>0.9972161172161172</v>
      </c>
      <c r="H135" s="181">
        <v>273</v>
      </c>
      <c r="I135" s="181">
        <v>272.24</v>
      </c>
      <c r="J135" s="181">
        <v>0</v>
      </c>
      <c r="K135" s="181">
        <v>0</v>
      </c>
    </row>
    <row r="136" spans="1:12" ht="25.5" customHeight="1">
      <c r="A136" s="23">
        <v>754</v>
      </c>
      <c r="B136" s="61"/>
      <c r="C136" s="9"/>
      <c r="D136" s="40" t="s">
        <v>60</v>
      </c>
      <c r="E136" s="168">
        <f>E137+E140+E142+E152+E155+E166</f>
        <v>913990</v>
      </c>
      <c r="F136" s="168">
        <f>F137+F140+F142+F152+F155+F166</f>
        <v>846766.59</v>
      </c>
      <c r="G136" s="156">
        <f t="shared" si="7"/>
        <v>0.9264506066805982</v>
      </c>
      <c r="H136" s="168">
        <f>H137+H140+H142+H152+H155+H166</f>
        <v>811490</v>
      </c>
      <c r="I136" s="168">
        <f>I137+I140+I142+I152+I155+I166</f>
        <v>744266.59</v>
      </c>
      <c r="J136" s="168">
        <f>J137+J140+J142+J152+J155+J166</f>
        <v>102500</v>
      </c>
      <c r="K136" s="168">
        <f>K137+K142+K140+K152+K155+K166</f>
        <v>102500</v>
      </c>
      <c r="L136" s="22"/>
    </row>
    <row r="137" spans="1:12" ht="14.25" customHeight="1">
      <c r="A137" s="23"/>
      <c r="B137" s="26">
        <v>75404</v>
      </c>
      <c r="C137" s="25"/>
      <c r="D137" s="35" t="s">
        <v>61</v>
      </c>
      <c r="E137" s="160">
        <f>E138+E139</f>
        <v>50000</v>
      </c>
      <c r="F137" s="160">
        <f>F138+F139</f>
        <v>49999.97</v>
      </c>
      <c r="G137" s="142">
        <f aca="true" t="shared" si="8" ref="G137:G148">F137/E137</f>
        <v>0.9999994</v>
      </c>
      <c r="H137" s="160">
        <f>H138+H139</f>
        <v>7500</v>
      </c>
      <c r="I137" s="160">
        <f>I138+I139</f>
        <v>7499.97</v>
      </c>
      <c r="J137" s="160">
        <f>J138+J139</f>
        <v>42500</v>
      </c>
      <c r="K137" s="160">
        <f>K138+K139</f>
        <v>42500</v>
      </c>
      <c r="L137" s="22"/>
    </row>
    <row r="138" spans="1:11" ht="25.5" customHeight="1">
      <c r="A138" s="54"/>
      <c r="B138" s="38"/>
      <c r="C138" s="21">
        <v>2300</v>
      </c>
      <c r="D138" s="97" t="s">
        <v>134</v>
      </c>
      <c r="E138" s="143">
        <v>7500</v>
      </c>
      <c r="F138" s="143">
        <v>7499.97</v>
      </c>
      <c r="G138" s="151">
        <f t="shared" si="8"/>
        <v>0.999996</v>
      </c>
      <c r="H138" s="143">
        <v>7500</v>
      </c>
      <c r="I138" s="143">
        <v>7499.97</v>
      </c>
      <c r="J138" s="143">
        <v>0</v>
      </c>
      <c r="K138" s="143">
        <v>0</v>
      </c>
    </row>
    <row r="139" spans="1:11" ht="37.5" customHeight="1">
      <c r="A139" s="54"/>
      <c r="B139" s="38"/>
      <c r="C139" s="21">
        <v>6170</v>
      </c>
      <c r="D139" s="118" t="s">
        <v>135</v>
      </c>
      <c r="E139" s="143">
        <v>42500</v>
      </c>
      <c r="F139" s="143">
        <v>42500</v>
      </c>
      <c r="G139" s="151">
        <f>F139/E139</f>
        <v>1</v>
      </c>
      <c r="H139" s="143">
        <v>0</v>
      </c>
      <c r="I139" s="143">
        <v>0</v>
      </c>
      <c r="J139" s="143">
        <v>42500</v>
      </c>
      <c r="K139" s="143">
        <v>42500</v>
      </c>
    </row>
    <row r="140" spans="1:11" ht="25.5" customHeight="1">
      <c r="A140" s="54"/>
      <c r="B140" s="107">
        <v>75410</v>
      </c>
      <c r="C140" s="106"/>
      <c r="D140" s="96" t="s">
        <v>129</v>
      </c>
      <c r="E140" s="160">
        <f aca="true" t="shared" si="9" ref="E140:K140">E141</f>
        <v>60000</v>
      </c>
      <c r="F140" s="160">
        <f t="shared" si="9"/>
        <v>60000</v>
      </c>
      <c r="G140" s="142">
        <f t="shared" si="9"/>
        <v>1</v>
      </c>
      <c r="H140" s="160">
        <f t="shared" si="9"/>
        <v>0</v>
      </c>
      <c r="I140" s="160">
        <f t="shared" si="9"/>
        <v>0</v>
      </c>
      <c r="J140" s="160">
        <f t="shared" si="9"/>
        <v>60000</v>
      </c>
      <c r="K140" s="160">
        <f t="shared" si="9"/>
        <v>60000</v>
      </c>
    </row>
    <row r="141" spans="1:11" ht="38.25" customHeight="1">
      <c r="A141" s="54"/>
      <c r="B141" s="9"/>
      <c r="C141" s="21">
        <v>6170</v>
      </c>
      <c r="D141" s="118" t="s">
        <v>135</v>
      </c>
      <c r="E141" s="143">
        <v>60000</v>
      </c>
      <c r="F141" s="143">
        <v>60000</v>
      </c>
      <c r="G141" s="151">
        <f>F141/E141</f>
        <v>1</v>
      </c>
      <c r="H141" s="143">
        <f>I141</f>
        <v>0</v>
      </c>
      <c r="I141" s="143">
        <v>0</v>
      </c>
      <c r="J141" s="143">
        <v>60000</v>
      </c>
      <c r="K141" s="143">
        <v>60000</v>
      </c>
    </row>
    <row r="142" spans="1:12" s="8" customFormat="1" ht="13.5" customHeight="1">
      <c r="A142" s="23"/>
      <c r="B142" s="196">
        <v>75412</v>
      </c>
      <c r="C142" s="16"/>
      <c r="D142" s="35" t="s">
        <v>62</v>
      </c>
      <c r="E142" s="160">
        <f>SUM(E143:E151)</f>
        <v>59327</v>
      </c>
      <c r="F142" s="160">
        <f>SUM(F143:F151)</f>
        <v>37545.14</v>
      </c>
      <c r="G142" s="142">
        <f t="shared" si="8"/>
        <v>0.6328508099179125</v>
      </c>
      <c r="H142" s="160">
        <f>SUM(H143:H151)</f>
        <v>59327</v>
      </c>
      <c r="I142" s="160">
        <f>SUM(I143:I151)</f>
        <v>37545.14</v>
      </c>
      <c r="J142" s="160">
        <f>SUM(J143:J151)</f>
        <v>0</v>
      </c>
      <c r="K142" s="160">
        <f>SUM(K143:K151)</f>
        <v>0</v>
      </c>
      <c r="L142" s="103"/>
    </row>
    <row r="143" spans="1:12" s="8" customFormat="1" ht="25.5" customHeight="1">
      <c r="A143" s="23"/>
      <c r="B143" s="196"/>
      <c r="C143" s="16">
        <v>3020</v>
      </c>
      <c r="D143" s="30" t="s">
        <v>48</v>
      </c>
      <c r="E143" s="143">
        <v>2024</v>
      </c>
      <c r="F143" s="143">
        <v>648.9</v>
      </c>
      <c r="G143" s="151">
        <f>F143/E143</f>
        <v>0.320602766798419</v>
      </c>
      <c r="H143" s="143">
        <v>2024</v>
      </c>
      <c r="I143" s="143">
        <v>648.9</v>
      </c>
      <c r="J143" s="143">
        <v>0</v>
      </c>
      <c r="K143" s="143">
        <v>0</v>
      </c>
      <c r="L143" s="103"/>
    </row>
    <row r="144" spans="1:12" s="8" customFormat="1" ht="13.5" customHeight="1">
      <c r="A144" s="23"/>
      <c r="B144" s="196"/>
      <c r="C144" s="16">
        <v>3030</v>
      </c>
      <c r="D144" s="16" t="s">
        <v>45</v>
      </c>
      <c r="E144" s="143">
        <v>4800</v>
      </c>
      <c r="F144" s="143">
        <v>2190</v>
      </c>
      <c r="G144" s="151">
        <f>F144/E144</f>
        <v>0.45625</v>
      </c>
      <c r="H144" s="143">
        <v>4800</v>
      </c>
      <c r="I144" s="143">
        <v>2190</v>
      </c>
      <c r="J144" s="143">
        <v>0</v>
      </c>
      <c r="K144" s="143">
        <v>0</v>
      </c>
      <c r="L144" s="103"/>
    </row>
    <row r="145" spans="1:12" s="8" customFormat="1" ht="13.5" customHeight="1">
      <c r="A145" s="23"/>
      <c r="B145" s="196"/>
      <c r="C145" s="16">
        <v>4170</v>
      </c>
      <c r="D145" s="114" t="s">
        <v>38</v>
      </c>
      <c r="E145" s="143">
        <v>9600</v>
      </c>
      <c r="F145" s="143">
        <v>5930</v>
      </c>
      <c r="G145" s="151">
        <f>F145/E145</f>
        <v>0.6177083333333333</v>
      </c>
      <c r="H145" s="143">
        <v>9600</v>
      </c>
      <c r="I145" s="143">
        <v>5930</v>
      </c>
      <c r="J145" s="143">
        <v>0</v>
      </c>
      <c r="K145" s="143">
        <v>0</v>
      </c>
      <c r="L145" s="103"/>
    </row>
    <row r="146" spans="1:11" s="8" customFormat="1" ht="13.5" customHeight="1">
      <c r="A146" s="23"/>
      <c r="B146" s="196"/>
      <c r="C146" s="16">
        <v>4210</v>
      </c>
      <c r="D146" s="16" t="s">
        <v>26</v>
      </c>
      <c r="E146" s="143">
        <v>15643</v>
      </c>
      <c r="F146" s="143">
        <v>13267.3</v>
      </c>
      <c r="G146" s="151">
        <f t="shared" si="8"/>
        <v>0.8481301540625199</v>
      </c>
      <c r="H146" s="143">
        <v>15643</v>
      </c>
      <c r="I146" s="143">
        <v>13267.3</v>
      </c>
      <c r="J146" s="143">
        <v>0</v>
      </c>
      <c r="K146" s="143">
        <v>0</v>
      </c>
    </row>
    <row r="147" spans="1:11" s="8" customFormat="1" ht="13.5" customHeight="1">
      <c r="A147" s="23"/>
      <c r="B147" s="196"/>
      <c r="C147" s="16">
        <v>4260</v>
      </c>
      <c r="D147" s="21" t="s">
        <v>50</v>
      </c>
      <c r="E147" s="143">
        <v>5000</v>
      </c>
      <c r="F147" s="143">
        <v>0</v>
      </c>
      <c r="G147" s="151">
        <f t="shared" si="8"/>
        <v>0</v>
      </c>
      <c r="H147" s="143">
        <v>5000</v>
      </c>
      <c r="I147" s="143">
        <v>0</v>
      </c>
      <c r="J147" s="143">
        <v>0</v>
      </c>
      <c r="K147" s="143">
        <v>0</v>
      </c>
    </row>
    <row r="148" spans="1:11" s="8" customFormat="1" ht="13.5" customHeight="1">
      <c r="A148" s="23"/>
      <c r="B148" s="196"/>
      <c r="C148" s="16">
        <v>4270</v>
      </c>
      <c r="D148" s="21" t="s">
        <v>31</v>
      </c>
      <c r="E148" s="143">
        <v>1910</v>
      </c>
      <c r="F148" s="143">
        <v>1909.99</v>
      </c>
      <c r="G148" s="151">
        <f t="shared" si="8"/>
        <v>0.9999947643979058</v>
      </c>
      <c r="H148" s="143">
        <v>1910</v>
      </c>
      <c r="I148" s="143">
        <v>1909.99</v>
      </c>
      <c r="J148" s="143">
        <v>0</v>
      </c>
      <c r="K148" s="143">
        <v>0</v>
      </c>
    </row>
    <row r="149" spans="1:11" s="8" customFormat="1" ht="13.5" customHeight="1">
      <c r="A149" s="23"/>
      <c r="B149" s="196"/>
      <c r="C149" s="16">
        <v>4280</v>
      </c>
      <c r="D149" s="16" t="s">
        <v>51</v>
      </c>
      <c r="E149" s="143">
        <v>2150</v>
      </c>
      <c r="F149" s="143">
        <v>640</v>
      </c>
      <c r="G149" s="151">
        <f aca="true" t="shared" si="10" ref="G149:G165">F149/E149</f>
        <v>0.29767441860465116</v>
      </c>
      <c r="H149" s="143">
        <v>2150</v>
      </c>
      <c r="I149" s="143">
        <v>640</v>
      </c>
      <c r="J149" s="143">
        <v>0</v>
      </c>
      <c r="K149" s="143">
        <v>0</v>
      </c>
    </row>
    <row r="150" spans="1:11" s="8" customFormat="1" ht="13.5" customHeight="1">
      <c r="A150" s="23"/>
      <c r="B150" s="196"/>
      <c r="C150" s="16">
        <v>4300</v>
      </c>
      <c r="D150" s="97" t="s">
        <v>27</v>
      </c>
      <c r="E150" s="143">
        <v>10000</v>
      </c>
      <c r="F150" s="143">
        <v>4768.95</v>
      </c>
      <c r="G150" s="151">
        <f t="shared" si="10"/>
        <v>0.47689499999999996</v>
      </c>
      <c r="H150" s="143">
        <v>10000</v>
      </c>
      <c r="I150" s="143">
        <v>4768.95</v>
      </c>
      <c r="J150" s="143">
        <v>0</v>
      </c>
      <c r="K150" s="143">
        <v>0</v>
      </c>
    </row>
    <row r="151" spans="1:11" s="8" customFormat="1" ht="24.75" customHeight="1">
      <c r="A151" s="23"/>
      <c r="B151" s="196"/>
      <c r="C151" s="110">
        <v>4700</v>
      </c>
      <c r="D151" s="14" t="s">
        <v>56</v>
      </c>
      <c r="E151" s="169">
        <v>8200</v>
      </c>
      <c r="F151" s="184">
        <v>8190</v>
      </c>
      <c r="G151" s="185">
        <f t="shared" si="10"/>
        <v>0.998780487804878</v>
      </c>
      <c r="H151" s="184">
        <v>8200</v>
      </c>
      <c r="I151" s="169">
        <v>8190</v>
      </c>
      <c r="J151" s="184">
        <v>0</v>
      </c>
      <c r="K151" s="169">
        <v>0</v>
      </c>
    </row>
    <row r="152" spans="1:11" ht="12.75" customHeight="1">
      <c r="A152" s="23"/>
      <c r="B152" s="24">
        <v>75414</v>
      </c>
      <c r="C152" s="31"/>
      <c r="D152" s="25" t="s">
        <v>63</v>
      </c>
      <c r="E152" s="166">
        <f>SUM(E153:E154)</f>
        <v>18000</v>
      </c>
      <c r="F152" s="160">
        <f>SUM(F153:F154)</f>
        <v>10438.15</v>
      </c>
      <c r="G152" s="161">
        <f t="shared" si="10"/>
        <v>0.5798972222222222</v>
      </c>
      <c r="H152" s="160">
        <f>SUM(H153:H154)</f>
        <v>18000</v>
      </c>
      <c r="I152" s="166">
        <f>SUM(I153:I154)</f>
        <v>10438.15</v>
      </c>
      <c r="J152" s="160">
        <f>SUM(J153:J154)</f>
        <v>0</v>
      </c>
      <c r="K152" s="166">
        <f>SUM(K153:K154)</f>
        <v>0</v>
      </c>
    </row>
    <row r="153" spans="1:11" ht="12.75" customHeight="1">
      <c r="A153" s="23"/>
      <c r="B153" s="32"/>
      <c r="C153" s="16">
        <v>4210</v>
      </c>
      <c r="D153" s="16" t="s">
        <v>26</v>
      </c>
      <c r="E153" s="143">
        <v>10000</v>
      </c>
      <c r="F153" s="143">
        <v>3338.15</v>
      </c>
      <c r="G153" s="151">
        <f t="shared" si="10"/>
        <v>0.33381500000000003</v>
      </c>
      <c r="H153" s="143">
        <v>10000</v>
      </c>
      <c r="I153" s="143">
        <v>3338.15</v>
      </c>
      <c r="J153" s="143">
        <v>0</v>
      </c>
      <c r="K153" s="143">
        <v>0</v>
      </c>
    </row>
    <row r="154" spans="1:11" ht="12.75" customHeight="1">
      <c r="A154" s="27"/>
      <c r="B154" s="34"/>
      <c r="C154" s="16">
        <v>4300</v>
      </c>
      <c r="D154" s="16" t="s">
        <v>27</v>
      </c>
      <c r="E154" s="143">
        <v>8000</v>
      </c>
      <c r="F154" s="143">
        <v>7100</v>
      </c>
      <c r="G154" s="151">
        <f t="shared" si="10"/>
        <v>0.8875</v>
      </c>
      <c r="H154" s="143">
        <v>8000</v>
      </c>
      <c r="I154" s="143">
        <v>7100</v>
      </c>
      <c r="J154" s="143">
        <v>0</v>
      </c>
      <c r="K154" s="143">
        <v>0</v>
      </c>
    </row>
    <row r="155" spans="1:12" ht="13.5" customHeight="1">
      <c r="A155" s="10"/>
      <c r="B155" s="34">
        <v>75416</v>
      </c>
      <c r="C155" s="50"/>
      <c r="D155" s="25" t="s">
        <v>133</v>
      </c>
      <c r="E155" s="160">
        <f>SUM(E156:E165)</f>
        <v>722663</v>
      </c>
      <c r="F155" s="160">
        <f>SUM(F156:F165)</f>
        <v>688783.33</v>
      </c>
      <c r="G155" s="142">
        <f t="shared" si="10"/>
        <v>0.9531182999544738</v>
      </c>
      <c r="H155" s="160">
        <f>SUM(H156:H165)</f>
        <v>722663</v>
      </c>
      <c r="I155" s="160">
        <f>SUM(I156:I165)</f>
        <v>688783.33</v>
      </c>
      <c r="J155" s="160">
        <f>SUM(J156:J165)</f>
        <v>0</v>
      </c>
      <c r="K155" s="160">
        <f>SUM(K156:K165)</f>
        <v>0</v>
      </c>
      <c r="L155" s="22"/>
    </row>
    <row r="156" spans="1:11" ht="13.5" customHeight="1">
      <c r="A156" s="33"/>
      <c r="B156" s="32"/>
      <c r="C156" s="62">
        <v>4010</v>
      </c>
      <c r="D156" s="16" t="s">
        <v>18</v>
      </c>
      <c r="E156" s="143">
        <v>510303</v>
      </c>
      <c r="F156" s="143">
        <v>503074.01</v>
      </c>
      <c r="G156" s="151">
        <f t="shared" si="10"/>
        <v>0.9858339261184041</v>
      </c>
      <c r="H156" s="143">
        <v>510303</v>
      </c>
      <c r="I156" s="143">
        <v>503074.01</v>
      </c>
      <c r="J156" s="143">
        <v>0</v>
      </c>
      <c r="K156" s="143">
        <v>0</v>
      </c>
    </row>
    <row r="157" spans="1:11" ht="13.5" customHeight="1">
      <c r="A157" s="33"/>
      <c r="B157" s="32"/>
      <c r="C157" s="62">
        <v>4040</v>
      </c>
      <c r="D157" s="16" t="s">
        <v>42</v>
      </c>
      <c r="E157" s="143">
        <v>41936</v>
      </c>
      <c r="F157" s="143">
        <v>36358.58</v>
      </c>
      <c r="G157" s="151">
        <f t="shared" si="10"/>
        <v>0.8670016215185045</v>
      </c>
      <c r="H157" s="143">
        <v>41936</v>
      </c>
      <c r="I157" s="143">
        <v>36358.58</v>
      </c>
      <c r="J157" s="143">
        <v>0</v>
      </c>
      <c r="K157" s="143">
        <v>0</v>
      </c>
    </row>
    <row r="158" spans="1:11" ht="13.5" customHeight="1">
      <c r="A158" s="23"/>
      <c r="B158" s="32"/>
      <c r="C158" s="62">
        <v>4110</v>
      </c>
      <c r="D158" s="16" t="s">
        <v>19</v>
      </c>
      <c r="E158" s="143">
        <v>94931</v>
      </c>
      <c r="F158" s="143">
        <v>88167.49</v>
      </c>
      <c r="G158" s="151">
        <f t="shared" si="10"/>
        <v>0.9287534103717437</v>
      </c>
      <c r="H158" s="143">
        <v>94931</v>
      </c>
      <c r="I158" s="143">
        <v>88167.49</v>
      </c>
      <c r="J158" s="143">
        <v>0</v>
      </c>
      <c r="K158" s="143">
        <v>0</v>
      </c>
    </row>
    <row r="159" spans="1:11" ht="13.5" customHeight="1">
      <c r="A159" s="23"/>
      <c r="B159" s="32"/>
      <c r="C159" s="63">
        <v>4120</v>
      </c>
      <c r="D159" s="42" t="s">
        <v>20</v>
      </c>
      <c r="E159" s="162">
        <v>13531</v>
      </c>
      <c r="F159" s="162">
        <v>11752.19</v>
      </c>
      <c r="G159" s="167">
        <f t="shared" si="10"/>
        <v>0.8685381716059419</v>
      </c>
      <c r="H159" s="162">
        <v>13531</v>
      </c>
      <c r="I159" s="162">
        <v>11752.19</v>
      </c>
      <c r="J159" s="162">
        <v>0</v>
      </c>
      <c r="K159" s="162">
        <v>0</v>
      </c>
    </row>
    <row r="160" spans="1:11" ht="13.5" customHeight="1">
      <c r="A160" s="33"/>
      <c r="B160" s="32"/>
      <c r="C160" s="62">
        <v>4210</v>
      </c>
      <c r="D160" s="16" t="s">
        <v>26</v>
      </c>
      <c r="E160" s="143">
        <v>30360</v>
      </c>
      <c r="F160" s="143">
        <v>22597.8</v>
      </c>
      <c r="G160" s="151">
        <f t="shared" si="10"/>
        <v>0.7443280632411067</v>
      </c>
      <c r="H160" s="143">
        <v>30360</v>
      </c>
      <c r="I160" s="143">
        <v>22597.8</v>
      </c>
      <c r="J160" s="143">
        <v>0</v>
      </c>
      <c r="K160" s="143">
        <v>0</v>
      </c>
    </row>
    <row r="161" spans="1:11" ht="13.5" customHeight="1">
      <c r="A161" s="33"/>
      <c r="B161" s="32"/>
      <c r="C161" s="62">
        <v>4270</v>
      </c>
      <c r="D161" s="16" t="s">
        <v>31</v>
      </c>
      <c r="E161" s="143">
        <v>6070</v>
      </c>
      <c r="F161" s="143">
        <v>5394.56</v>
      </c>
      <c r="G161" s="151">
        <f t="shared" si="10"/>
        <v>0.8887248764415158</v>
      </c>
      <c r="H161" s="143">
        <v>6070</v>
      </c>
      <c r="I161" s="143">
        <v>5394.56</v>
      </c>
      <c r="J161" s="143">
        <v>0</v>
      </c>
      <c r="K161" s="143">
        <v>0</v>
      </c>
    </row>
    <row r="162" spans="1:11" ht="13.5" customHeight="1">
      <c r="A162" s="33"/>
      <c r="B162" s="32"/>
      <c r="C162" s="62">
        <v>4300</v>
      </c>
      <c r="D162" s="16" t="s">
        <v>27</v>
      </c>
      <c r="E162" s="143">
        <v>4048</v>
      </c>
      <c r="F162" s="143">
        <v>1390.7</v>
      </c>
      <c r="G162" s="151">
        <f t="shared" si="10"/>
        <v>0.343552371541502</v>
      </c>
      <c r="H162" s="143">
        <v>4048</v>
      </c>
      <c r="I162" s="143">
        <v>1390.7</v>
      </c>
      <c r="J162" s="143">
        <v>0</v>
      </c>
      <c r="K162" s="143">
        <v>0</v>
      </c>
    </row>
    <row r="163" spans="1:11" ht="13.5" customHeight="1">
      <c r="A163" s="33"/>
      <c r="B163" s="32"/>
      <c r="C163" s="62">
        <v>4430</v>
      </c>
      <c r="D163" s="16" t="s">
        <v>22</v>
      </c>
      <c r="E163" s="143">
        <v>5860</v>
      </c>
      <c r="F163" s="143">
        <v>5424</v>
      </c>
      <c r="G163" s="151">
        <f t="shared" si="10"/>
        <v>0.9255972696245733</v>
      </c>
      <c r="H163" s="143">
        <v>5860</v>
      </c>
      <c r="I163" s="143">
        <v>5424</v>
      </c>
      <c r="J163" s="143">
        <v>0</v>
      </c>
      <c r="K163" s="143">
        <v>0</v>
      </c>
    </row>
    <row r="164" spans="1:11" ht="25.5" customHeight="1">
      <c r="A164" s="33"/>
      <c r="B164" s="32"/>
      <c r="C164" s="62">
        <v>4440</v>
      </c>
      <c r="D164" s="30" t="s">
        <v>43</v>
      </c>
      <c r="E164" s="143">
        <v>14624</v>
      </c>
      <c r="F164" s="143">
        <v>14624</v>
      </c>
      <c r="G164" s="151">
        <f t="shared" si="10"/>
        <v>1</v>
      </c>
      <c r="H164" s="143">
        <v>14624</v>
      </c>
      <c r="I164" s="143">
        <v>14624</v>
      </c>
      <c r="J164" s="143">
        <v>0</v>
      </c>
      <c r="K164" s="143">
        <v>0</v>
      </c>
    </row>
    <row r="165" spans="1:11" ht="27" customHeight="1">
      <c r="A165" s="33"/>
      <c r="B165" s="32"/>
      <c r="C165" s="62">
        <v>4700</v>
      </c>
      <c r="D165" s="30" t="s">
        <v>56</v>
      </c>
      <c r="E165" s="143">
        <v>1000</v>
      </c>
      <c r="F165" s="143">
        <v>0</v>
      </c>
      <c r="G165" s="151">
        <f t="shared" si="10"/>
        <v>0</v>
      </c>
      <c r="H165" s="143">
        <v>1000</v>
      </c>
      <c r="I165" s="143">
        <v>0</v>
      </c>
      <c r="J165" s="143">
        <v>0</v>
      </c>
      <c r="K165" s="143">
        <v>0</v>
      </c>
    </row>
    <row r="166" spans="1:11" ht="14.25" customHeight="1">
      <c r="A166" s="23"/>
      <c r="B166" s="60">
        <v>75421</v>
      </c>
      <c r="C166" s="62"/>
      <c r="D166" s="25" t="s">
        <v>64</v>
      </c>
      <c r="E166" s="160">
        <f>E167+E168</f>
        <v>4000</v>
      </c>
      <c r="F166" s="160">
        <v>0</v>
      </c>
      <c r="G166" s="142">
        <v>0</v>
      </c>
      <c r="H166" s="160">
        <f>H167+H168</f>
        <v>4000</v>
      </c>
      <c r="I166" s="160">
        <v>0</v>
      </c>
      <c r="J166" s="160">
        <v>0</v>
      </c>
      <c r="K166" s="160">
        <v>0</v>
      </c>
    </row>
    <row r="167" spans="1:11" ht="14.25" customHeight="1">
      <c r="A167" s="33"/>
      <c r="B167" s="59"/>
      <c r="C167" s="62">
        <v>4210</v>
      </c>
      <c r="D167" s="16" t="s">
        <v>26</v>
      </c>
      <c r="E167" s="143">
        <v>2000</v>
      </c>
      <c r="F167" s="143">
        <v>0</v>
      </c>
      <c r="G167" s="151">
        <f aca="true" t="shared" si="11" ref="G167:G176">F167/E167</f>
        <v>0</v>
      </c>
      <c r="H167" s="143">
        <v>2000</v>
      </c>
      <c r="I167" s="143">
        <v>0</v>
      </c>
      <c r="J167" s="143">
        <v>0</v>
      </c>
      <c r="K167" s="143">
        <v>0</v>
      </c>
    </row>
    <row r="168" spans="1:11" ht="14.25" customHeight="1">
      <c r="A168" s="27"/>
      <c r="B168" s="64"/>
      <c r="C168" s="62">
        <v>4300</v>
      </c>
      <c r="D168" s="16" t="s">
        <v>27</v>
      </c>
      <c r="E168" s="143">
        <v>2000</v>
      </c>
      <c r="F168" s="143">
        <v>0</v>
      </c>
      <c r="G168" s="151">
        <f t="shared" si="11"/>
        <v>0</v>
      </c>
      <c r="H168" s="143">
        <v>2000</v>
      </c>
      <c r="I168" s="143">
        <v>0</v>
      </c>
      <c r="J168" s="143">
        <v>0</v>
      </c>
      <c r="K168" s="143">
        <v>0</v>
      </c>
    </row>
    <row r="169" spans="1:12" ht="64.5" customHeight="1">
      <c r="A169" s="23">
        <v>756</v>
      </c>
      <c r="B169" s="65"/>
      <c r="C169" s="65"/>
      <c r="D169" s="40" t="s">
        <v>65</v>
      </c>
      <c r="E169" s="168">
        <f>E170+E172</f>
        <v>2100</v>
      </c>
      <c r="F169" s="168">
        <f>F170+F172</f>
        <v>1157</v>
      </c>
      <c r="G169" s="156">
        <f t="shared" si="11"/>
        <v>0.550952380952381</v>
      </c>
      <c r="H169" s="168">
        <f>H170+H172</f>
        <v>2100</v>
      </c>
      <c r="I169" s="168">
        <f>I170+I172</f>
        <v>1157</v>
      </c>
      <c r="J169" s="168">
        <f>J170+J172</f>
        <v>0</v>
      </c>
      <c r="K169" s="168">
        <f>K170+K172</f>
        <v>0</v>
      </c>
      <c r="L169" s="22"/>
    </row>
    <row r="170" spans="1:11" ht="65.25" customHeight="1">
      <c r="A170" s="23"/>
      <c r="B170" s="196">
        <v>75615</v>
      </c>
      <c r="C170" s="46"/>
      <c r="D170" s="119" t="s">
        <v>136</v>
      </c>
      <c r="E170" s="166">
        <f>E171</f>
        <v>500</v>
      </c>
      <c r="F170" s="166">
        <f>F171</f>
        <v>290</v>
      </c>
      <c r="G170" s="161">
        <f t="shared" si="11"/>
        <v>0.58</v>
      </c>
      <c r="H170" s="166">
        <f>H171</f>
        <v>500</v>
      </c>
      <c r="I170" s="166">
        <f>I171</f>
        <v>290</v>
      </c>
      <c r="J170" s="166">
        <f>J171</f>
        <v>0</v>
      </c>
      <c r="K170" s="166">
        <f>K171</f>
        <v>0</v>
      </c>
    </row>
    <row r="171" spans="1:11" ht="25.5" customHeight="1">
      <c r="A171" s="23"/>
      <c r="B171" s="196"/>
      <c r="C171" s="48">
        <v>4500</v>
      </c>
      <c r="D171" s="97" t="s">
        <v>137</v>
      </c>
      <c r="E171" s="162">
        <v>500</v>
      </c>
      <c r="F171" s="162">
        <v>290</v>
      </c>
      <c r="G171" s="167">
        <f t="shared" si="11"/>
        <v>0.58</v>
      </c>
      <c r="H171" s="162">
        <v>500</v>
      </c>
      <c r="I171" s="162">
        <v>290</v>
      </c>
      <c r="J171" s="162">
        <v>0</v>
      </c>
      <c r="K171" s="162">
        <v>0</v>
      </c>
    </row>
    <row r="172" spans="1:11" ht="66" customHeight="1">
      <c r="A172" s="33"/>
      <c r="B172" s="59">
        <v>75616</v>
      </c>
      <c r="C172" s="48"/>
      <c r="D172" s="120" t="s">
        <v>138</v>
      </c>
      <c r="E172" s="166">
        <f>E173</f>
        <v>1600</v>
      </c>
      <c r="F172" s="166">
        <f>F173</f>
        <v>867</v>
      </c>
      <c r="G172" s="161">
        <f>F172/E172</f>
        <v>0.541875</v>
      </c>
      <c r="H172" s="166">
        <f>H173</f>
        <v>1600</v>
      </c>
      <c r="I172" s="166">
        <f>I173</f>
        <v>867</v>
      </c>
      <c r="J172" s="166">
        <f>J173</f>
        <v>0</v>
      </c>
      <c r="K172" s="166">
        <f>K173</f>
        <v>0</v>
      </c>
    </row>
    <row r="173" spans="1:11" ht="15" customHeight="1">
      <c r="A173" s="27"/>
      <c r="B173" s="64"/>
      <c r="C173" s="48">
        <v>4300</v>
      </c>
      <c r="D173" s="117" t="s">
        <v>27</v>
      </c>
      <c r="E173" s="162">
        <v>1600</v>
      </c>
      <c r="F173" s="162">
        <v>867</v>
      </c>
      <c r="G173" s="167">
        <f>F173/E173</f>
        <v>0.541875</v>
      </c>
      <c r="H173" s="162">
        <v>1600</v>
      </c>
      <c r="I173" s="162">
        <v>867</v>
      </c>
      <c r="J173" s="162">
        <v>0</v>
      </c>
      <c r="K173" s="162">
        <v>0</v>
      </c>
    </row>
    <row r="174" spans="1:11" ht="12.75" customHeight="1">
      <c r="A174" s="33">
        <v>757</v>
      </c>
      <c r="B174" s="44"/>
      <c r="C174" s="27"/>
      <c r="D174" s="56" t="s">
        <v>66</v>
      </c>
      <c r="E174" s="183">
        <f>E175</f>
        <v>804893.5</v>
      </c>
      <c r="F174" s="183">
        <f>F175</f>
        <v>804893.5</v>
      </c>
      <c r="G174" s="156">
        <f t="shared" si="11"/>
        <v>1</v>
      </c>
      <c r="H174" s="183">
        <f aca="true" t="shared" si="12" ref="H174:K175">H175</f>
        <v>804893.5</v>
      </c>
      <c r="I174" s="183">
        <f t="shared" si="12"/>
        <v>804893.5</v>
      </c>
      <c r="J174" s="183">
        <f t="shared" si="12"/>
        <v>0</v>
      </c>
      <c r="K174" s="183">
        <f t="shared" si="12"/>
        <v>0</v>
      </c>
    </row>
    <row r="175" spans="1:11" ht="39.75" customHeight="1">
      <c r="A175" s="23"/>
      <c r="B175" s="24">
        <v>75702</v>
      </c>
      <c r="C175" s="31"/>
      <c r="D175" s="35" t="s">
        <v>67</v>
      </c>
      <c r="E175" s="160">
        <f>E176</f>
        <v>804893.5</v>
      </c>
      <c r="F175" s="160">
        <f>F176</f>
        <v>804893.5</v>
      </c>
      <c r="G175" s="142">
        <f t="shared" si="11"/>
        <v>1</v>
      </c>
      <c r="H175" s="160">
        <f t="shared" si="12"/>
        <v>804893.5</v>
      </c>
      <c r="I175" s="160">
        <f t="shared" si="12"/>
        <v>804893.5</v>
      </c>
      <c r="J175" s="160">
        <f t="shared" si="12"/>
        <v>0</v>
      </c>
      <c r="K175" s="160">
        <f t="shared" si="12"/>
        <v>0</v>
      </c>
    </row>
    <row r="176" spans="1:11" ht="51.75" customHeight="1">
      <c r="A176" s="27"/>
      <c r="B176" s="34"/>
      <c r="C176" s="16">
        <v>8110</v>
      </c>
      <c r="D176" s="30" t="s">
        <v>68</v>
      </c>
      <c r="E176" s="143">
        <v>804893.5</v>
      </c>
      <c r="F176" s="143">
        <v>804893.5</v>
      </c>
      <c r="G176" s="151">
        <f t="shared" si="11"/>
        <v>1</v>
      </c>
      <c r="H176" s="143">
        <v>804893.5</v>
      </c>
      <c r="I176" s="143">
        <v>804893.5</v>
      </c>
      <c r="J176" s="143">
        <v>0</v>
      </c>
      <c r="K176" s="143">
        <v>0</v>
      </c>
    </row>
    <row r="177" spans="1:11" ht="12.75" customHeight="1">
      <c r="A177" s="202">
        <v>758</v>
      </c>
      <c r="B177" s="44"/>
      <c r="C177" s="44"/>
      <c r="D177" s="44" t="s">
        <v>69</v>
      </c>
      <c r="E177" s="168">
        <f aca="true" t="shared" si="13" ref="E177:I178">E178</f>
        <v>591700</v>
      </c>
      <c r="F177" s="168">
        <f t="shared" si="13"/>
        <v>0</v>
      </c>
      <c r="G177" s="156">
        <f t="shared" si="13"/>
        <v>0</v>
      </c>
      <c r="H177" s="168">
        <f t="shared" si="13"/>
        <v>591700</v>
      </c>
      <c r="I177" s="168">
        <f t="shared" si="13"/>
        <v>0</v>
      </c>
      <c r="J177" s="168">
        <v>0</v>
      </c>
      <c r="K177" s="168">
        <v>0</v>
      </c>
    </row>
    <row r="178" spans="1:11" ht="12.75" customHeight="1">
      <c r="A178" s="202"/>
      <c r="B178" s="196">
        <v>75818</v>
      </c>
      <c r="C178" s="66"/>
      <c r="D178" s="24" t="s">
        <v>70</v>
      </c>
      <c r="E178" s="186">
        <f t="shared" si="13"/>
        <v>591700</v>
      </c>
      <c r="F178" s="186">
        <f t="shared" si="13"/>
        <v>0</v>
      </c>
      <c r="G178" s="142">
        <f t="shared" si="13"/>
        <v>0</v>
      </c>
      <c r="H178" s="186">
        <f t="shared" si="13"/>
        <v>591700</v>
      </c>
      <c r="I178" s="186">
        <f t="shared" si="13"/>
        <v>0</v>
      </c>
      <c r="J178" s="186">
        <f>0</f>
        <v>0</v>
      </c>
      <c r="K178" s="186">
        <v>0</v>
      </c>
    </row>
    <row r="179" spans="1:11" ht="12.75">
      <c r="A179" s="202"/>
      <c r="B179" s="196"/>
      <c r="C179" s="16">
        <v>4810</v>
      </c>
      <c r="D179" s="16" t="s">
        <v>71</v>
      </c>
      <c r="E179" s="143">
        <v>591700</v>
      </c>
      <c r="F179" s="143">
        <v>0</v>
      </c>
      <c r="G179" s="151">
        <f aca="true" t="shared" si="14" ref="G179:G210">F179/E179</f>
        <v>0</v>
      </c>
      <c r="H179" s="143">
        <v>591700</v>
      </c>
      <c r="I179" s="143">
        <v>0</v>
      </c>
      <c r="J179" s="143">
        <v>0</v>
      </c>
      <c r="K179" s="143">
        <v>0</v>
      </c>
    </row>
    <row r="180" spans="1:12" ht="14.25" customHeight="1">
      <c r="A180" s="19">
        <v>801</v>
      </c>
      <c r="B180" s="67"/>
      <c r="C180" s="44"/>
      <c r="D180" s="44" t="s">
        <v>72</v>
      </c>
      <c r="E180" s="168">
        <f>E181+E205+E211+E234+E240+E242+E248+E254+E260+E270+E266</f>
        <v>39433117.61</v>
      </c>
      <c r="F180" s="168">
        <f>F181+F205+F211+F234+F240+F242+F248+F254+F260+F270+F266</f>
        <v>38572685.76</v>
      </c>
      <c r="G180" s="156">
        <f t="shared" si="14"/>
        <v>0.9781799689664455</v>
      </c>
      <c r="H180" s="168">
        <f>H181+H205+H211+H234+H240+H242+H248+H254+H260+H270+H266</f>
        <v>38802017.61</v>
      </c>
      <c r="I180" s="168">
        <f>I181+I205+I211+I234+I240+I242+I248+I254+I260+I270+I266</f>
        <v>37951123.629999995</v>
      </c>
      <c r="J180" s="168">
        <f>J181+J205+J211+J234+J240+J242+J248+J254+J270+J260+J266</f>
        <v>631100</v>
      </c>
      <c r="K180" s="168">
        <f>K181+K205+K211+K234+K240+K242+K248+K254+K260+K270</f>
        <v>621562.13</v>
      </c>
      <c r="L180" s="22"/>
    </row>
    <row r="181" spans="1:12" ht="12.75" customHeight="1">
      <c r="A181" s="23"/>
      <c r="B181" s="68">
        <v>80101</v>
      </c>
      <c r="C181" s="69"/>
      <c r="D181" s="25" t="s">
        <v>73</v>
      </c>
      <c r="E181" s="160">
        <f>SUM(E182:E204)</f>
        <v>19913354.08</v>
      </c>
      <c r="F181" s="160">
        <f>SUM(F182:F204)</f>
        <v>19486943.749999993</v>
      </c>
      <c r="G181" s="142">
        <f>F181/E181</f>
        <v>0.9785867148102252</v>
      </c>
      <c r="H181" s="160">
        <f>SUM(H182:H204)</f>
        <v>19398854.08</v>
      </c>
      <c r="I181" s="160">
        <f>SUM(I182:I204)</f>
        <v>18973513.459999993</v>
      </c>
      <c r="J181" s="166">
        <f>SUM(J182:J204)</f>
        <v>514500</v>
      </c>
      <c r="K181" s="166">
        <f>SUM(K182:K204)</f>
        <v>513430.29</v>
      </c>
      <c r="L181" s="22"/>
    </row>
    <row r="182" spans="1:12" ht="25.5" customHeight="1">
      <c r="A182" s="23"/>
      <c r="B182" s="26"/>
      <c r="C182" s="63">
        <v>2540</v>
      </c>
      <c r="D182" s="30" t="s">
        <v>74</v>
      </c>
      <c r="E182" s="143">
        <v>1092865.32</v>
      </c>
      <c r="F182" s="143">
        <v>1092865.32</v>
      </c>
      <c r="G182" s="151">
        <f t="shared" si="14"/>
        <v>1</v>
      </c>
      <c r="H182" s="143">
        <v>1092865.32</v>
      </c>
      <c r="I182" s="143">
        <v>1092865.32</v>
      </c>
      <c r="J182" s="162">
        <v>0</v>
      </c>
      <c r="K182" s="162">
        <v>0</v>
      </c>
      <c r="L182" s="22"/>
    </row>
    <row r="183" spans="1:12" ht="24.75" customHeight="1">
      <c r="A183" s="23"/>
      <c r="B183" s="26"/>
      <c r="C183" s="63">
        <v>3020</v>
      </c>
      <c r="D183" s="30" t="s">
        <v>48</v>
      </c>
      <c r="E183" s="143">
        <v>46939</v>
      </c>
      <c r="F183" s="143">
        <v>44557</v>
      </c>
      <c r="G183" s="151">
        <f t="shared" si="14"/>
        <v>0.9492532861799357</v>
      </c>
      <c r="H183" s="143">
        <v>46939</v>
      </c>
      <c r="I183" s="143">
        <v>44557</v>
      </c>
      <c r="J183" s="162">
        <v>0</v>
      </c>
      <c r="K183" s="162">
        <v>0</v>
      </c>
      <c r="L183" s="22"/>
    </row>
    <row r="184" spans="1:11" ht="12.75" customHeight="1">
      <c r="A184" s="23"/>
      <c r="B184" s="32"/>
      <c r="C184" s="63">
        <v>3030</v>
      </c>
      <c r="D184" s="16" t="s">
        <v>45</v>
      </c>
      <c r="E184" s="143">
        <v>600</v>
      </c>
      <c r="F184" s="143">
        <v>600</v>
      </c>
      <c r="G184" s="151">
        <f t="shared" si="14"/>
        <v>1</v>
      </c>
      <c r="H184" s="143">
        <v>600</v>
      </c>
      <c r="I184" s="143">
        <v>600</v>
      </c>
      <c r="J184" s="162">
        <v>0</v>
      </c>
      <c r="K184" s="162">
        <v>0</v>
      </c>
    </row>
    <row r="185" spans="1:11" ht="12.75" customHeight="1">
      <c r="A185" s="23"/>
      <c r="B185" s="26"/>
      <c r="C185" s="63">
        <v>4010</v>
      </c>
      <c r="D185" s="42" t="s">
        <v>18</v>
      </c>
      <c r="E185" s="162">
        <v>12050186</v>
      </c>
      <c r="F185" s="162">
        <v>11897470.37</v>
      </c>
      <c r="G185" s="167">
        <f t="shared" si="14"/>
        <v>0.987326699355512</v>
      </c>
      <c r="H185" s="162">
        <v>12050186</v>
      </c>
      <c r="I185" s="162">
        <v>11897470.37</v>
      </c>
      <c r="J185" s="162">
        <v>0</v>
      </c>
      <c r="K185" s="162">
        <v>0</v>
      </c>
    </row>
    <row r="186" spans="1:11" ht="12.75" customHeight="1">
      <c r="A186" s="23"/>
      <c r="B186" s="26"/>
      <c r="C186" s="63">
        <v>4040</v>
      </c>
      <c r="D186" s="16" t="s">
        <v>42</v>
      </c>
      <c r="E186" s="143">
        <v>772994</v>
      </c>
      <c r="F186" s="143">
        <v>753925.97</v>
      </c>
      <c r="G186" s="151">
        <f t="shared" si="14"/>
        <v>0.9753322406124756</v>
      </c>
      <c r="H186" s="143">
        <v>772994</v>
      </c>
      <c r="I186" s="143">
        <v>753925.97</v>
      </c>
      <c r="J186" s="162">
        <v>0</v>
      </c>
      <c r="K186" s="162">
        <v>0</v>
      </c>
    </row>
    <row r="187" spans="1:11" ht="12.75" customHeight="1">
      <c r="A187" s="33"/>
      <c r="B187" s="39"/>
      <c r="C187" s="16">
        <v>4110</v>
      </c>
      <c r="D187" s="16" t="s">
        <v>19</v>
      </c>
      <c r="E187" s="143">
        <v>2089996</v>
      </c>
      <c r="F187" s="143">
        <v>2059135.13</v>
      </c>
      <c r="G187" s="151">
        <f t="shared" si="14"/>
        <v>0.9852340052325459</v>
      </c>
      <c r="H187" s="143">
        <v>2089996</v>
      </c>
      <c r="I187" s="143">
        <v>2059135.13</v>
      </c>
      <c r="J187" s="162">
        <v>0</v>
      </c>
      <c r="K187" s="162">
        <v>0</v>
      </c>
    </row>
    <row r="188" spans="1:11" ht="12.75" customHeight="1">
      <c r="A188" s="33"/>
      <c r="B188" s="39"/>
      <c r="C188" s="42">
        <v>4120</v>
      </c>
      <c r="D188" s="16" t="s">
        <v>20</v>
      </c>
      <c r="E188" s="143">
        <v>234843</v>
      </c>
      <c r="F188" s="143">
        <v>226669.52</v>
      </c>
      <c r="G188" s="151">
        <f t="shared" si="14"/>
        <v>0.9651959819964827</v>
      </c>
      <c r="H188" s="143">
        <v>234843</v>
      </c>
      <c r="I188" s="143">
        <v>226669.52</v>
      </c>
      <c r="J188" s="162">
        <v>0</v>
      </c>
      <c r="K188" s="162">
        <v>0</v>
      </c>
    </row>
    <row r="189" spans="1:11" ht="12.75" customHeight="1">
      <c r="A189" s="33"/>
      <c r="B189" s="39"/>
      <c r="C189" s="42">
        <v>4170</v>
      </c>
      <c r="D189" s="16" t="s">
        <v>38</v>
      </c>
      <c r="E189" s="143">
        <v>12768.5</v>
      </c>
      <c r="F189" s="143">
        <v>10785.2</v>
      </c>
      <c r="G189" s="151">
        <f t="shared" si="14"/>
        <v>0.8446724360731488</v>
      </c>
      <c r="H189" s="143">
        <v>12768.5</v>
      </c>
      <c r="I189" s="143">
        <v>10785.2</v>
      </c>
      <c r="J189" s="162">
        <v>0</v>
      </c>
      <c r="K189" s="162">
        <v>0</v>
      </c>
    </row>
    <row r="190" spans="1:11" ht="12.75" customHeight="1">
      <c r="A190" s="23"/>
      <c r="B190" s="70"/>
      <c r="C190" s="42">
        <v>4190</v>
      </c>
      <c r="D190" s="21" t="s">
        <v>39</v>
      </c>
      <c r="E190" s="143">
        <v>5100</v>
      </c>
      <c r="F190" s="143">
        <v>4044.31</v>
      </c>
      <c r="G190" s="151">
        <f t="shared" si="14"/>
        <v>0.7930019607843137</v>
      </c>
      <c r="H190" s="143">
        <v>5100</v>
      </c>
      <c r="I190" s="143">
        <v>4044.31</v>
      </c>
      <c r="J190" s="162">
        <v>0</v>
      </c>
      <c r="K190" s="162">
        <v>0</v>
      </c>
    </row>
    <row r="191" spans="1:11" ht="12.75" customHeight="1">
      <c r="A191" s="23"/>
      <c r="B191" s="70"/>
      <c r="C191" s="42">
        <v>4210</v>
      </c>
      <c r="D191" s="16" t="s">
        <v>26</v>
      </c>
      <c r="E191" s="143">
        <v>373411</v>
      </c>
      <c r="F191" s="143">
        <v>372520.7</v>
      </c>
      <c r="G191" s="151">
        <f t="shared" si="14"/>
        <v>0.9976157638634106</v>
      </c>
      <c r="H191" s="143">
        <v>373411</v>
      </c>
      <c r="I191" s="143">
        <v>372520.7</v>
      </c>
      <c r="J191" s="162">
        <v>0</v>
      </c>
      <c r="K191" s="162">
        <v>0</v>
      </c>
    </row>
    <row r="192" spans="1:11" ht="26.25" customHeight="1">
      <c r="A192" s="23"/>
      <c r="B192" s="26"/>
      <c r="C192" s="62">
        <v>4240</v>
      </c>
      <c r="D192" s="30" t="s">
        <v>75</v>
      </c>
      <c r="E192" s="143">
        <v>93299.76</v>
      </c>
      <c r="F192" s="143">
        <v>93024.76</v>
      </c>
      <c r="G192" s="151">
        <f t="shared" si="14"/>
        <v>0.997052511174734</v>
      </c>
      <c r="H192" s="143">
        <v>93299.76</v>
      </c>
      <c r="I192" s="143">
        <v>93024.76</v>
      </c>
      <c r="J192" s="143">
        <v>0</v>
      </c>
      <c r="K192" s="143">
        <v>0</v>
      </c>
    </row>
    <row r="193" spans="1:11" ht="12.75" customHeight="1">
      <c r="A193" s="23"/>
      <c r="B193" s="26"/>
      <c r="C193" s="63">
        <v>4260</v>
      </c>
      <c r="D193" s="16" t="s">
        <v>50</v>
      </c>
      <c r="E193" s="143">
        <v>1053176.78</v>
      </c>
      <c r="F193" s="143">
        <v>882362.18</v>
      </c>
      <c r="G193" s="151">
        <f t="shared" si="14"/>
        <v>0.8378101347809814</v>
      </c>
      <c r="H193" s="143">
        <v>1053176.78</v>
      </c>
      <c r="I193" s="143">
        <v>882362.18</v>
      </c>
      <c r="J193" s="162">
        <v>0</v>
      </c>
      <c r="K193" s="162">
        <v>0</v>
      </c>
    </row>
    <row r="194" spans="1:11" ht="12.75" customHeight="1">
      <c r="A194" s="23"/>
      <c r="B194" s="26"/>
      <c r="C194" s="63">
        <v>4270</v>
      </c>
      <c r="D194" s="16" t="s">
        <v>31</v>
      </c>
      <c r="E194" s="143">
        <v>227158</v>
      </c>
      <c r="F194" s="143">
        <v>221576.9</v>
      </c>
      <c r="G194" s="151">
        <f t="shared" si="14"/>
        <v>0.9754307574463589</v>
      </c>
      <c r="H194" s="143">
        <v>227158</v>
      </c>
      <c r="I194" s="143">
        <v>221576.9</v>
      </c>
      <c r="J194" s="162">
        <v>0</v>
      </c>
      <c r="K194" s="162">
        <v>0</v>
      </c>
    </row>
    <row r="195" spans="1:11" ht="12.75" customHeight="1">
      <c r="A195" s="23"/>
      <c r="B195" s="26"/>
      <c r="C195" s="63">
        <v>4280</v>
      </c>
      <c r="D195" s="16" t="s">
        <v>51</v>
      </c>
      <c r="E195" s="143">
        <v>30564.5</v>
      </c>
      <c r="F195" s="143">
        <v>25993.5</v>
      </c>
      <c r="G195" s="151">
        <f t="shared" si="14"/>
        <v>0.8504474144841238</v>
      </c>
      <c r="H195" s="143">
        <v>30564.5</v>
      </c>
      <c r="I195" s="143">
        <v>25993.5</v>
      </c>
      <c r="J195" s="162">
        <v>0</v>
      </c>
      <c r="K195" s="162">
        <v>0</v>
      </c>
    </row>
    <row r="196" spans="1:11" ht="12.75" customHeight="1">
      <c r="A196" s="23"/>
      <c r="B196" s="26"/>
      <c r="C196" s="63">
        <v>4300</v>
      </c>
      <c r="D196" s="16" t="s">
        <v>27</v>
      </c>
      <c r="E196" s="143">
        <v>298599</v>
      </c>
      <c r="F196" s="143">
        <v>281377.08</v>
      </c>
      <c r="G196" s="151">
        <f t="shared" si="14"/>
        <v>0.9423242542674289</v>
      </c>
      <c r="H196" s="143">
        <v>298599</v>
      </c>
      <c r="I196" s="143">
        <v>281377.08</v>
      </c>
      <c r="J196" s="162">
        <v>0</v>
      </c>
      <c r="K196" s="162">
        <v>0</v>
      </c>
    </row>
    <row r="197" spans="1:11" ht="38.25" customHeight="1">
      <c r="A197" s="23"/>
      <c r="B197" s="26"/>
      <c r="C197" s="63">
        <v>4360</v>
      </c>
      <c r="D197" s="30" t="s">
        <v>46</v>
      </c>
      <c r="E197" s="143">
        <v>25000</v>
      </c>
      <c r="F197" s="143">
        <v>22001.49</v>
      </c>
      <c r="G197" s="151">
        <f t="shared" si="14"/>
        <v>0.8800596</v>
      </c>
      <c r="H197" s="143">
        <v>25000</v>
      </c>
      <c r="I197" s="143">
        <v>22001.49</v>
      </c>
      <c r="J197" s="162">
        <v>0</v>
      </c>
      <c r="K197" s="162">
        <v>0</v>
      </c>
    </row>
    <row r="198" spans="1:11" ht="12.75" customHeight="1">
      <c r="A198" s="23"/>
      <c r="B198" s="26"/>
      <c r="C198" s="63">
        <v>4410</v>
      </c>
      <c r="D198" s="41" t="s">
        <v>53</v>
      </c>
      <c r="E198" s="162">
        <v>7925</v>
      </c>
      <c r="F198" s="162">
        <v>6261.1</v>
      </c>
      <c r="G198" s="151">
        <f t="shared" si="14"/>
        <v>0.7900441640378549</v>
      </c>
      <c r="H198" s="162">
        <v>7925</v>
      </c>
      <c r="I198" s="162">
        <v>6261.1</v>
      </c>
      <c r="J198" s="162">
        <v>0</v>
      </c>
      <c r="K198" s="162">
        <v>0</v>
      </c>
    </row>
    <row r="199" spans="1:11" ht="12.75" customHeight="1">
      <c r="A199" s="23"/>
      <c r="B199" s="70"/>
      <c r="C199" s="16">
        <v>4420</v>
      </c>
      <c r="D199" s="30" t="s">
        <v>54</v>
      </c>
      <c r="E199" s="162">
        <v>900</v>
      </c>
      <c r="F199" s="162">
        <v>0</v>
      </c>
      <c r="G199" s="151">
        <f t="shared" si="14"/>
        <v>0</v>
      </c>
      <c r="H199" s="162">
        <v>900</v>
      </c>
      <c r="I199" s="162">
        <v>0</v>
      </c>
      <c r="J199" s="162">
        <v>0</v>
      </c>
      <c r="K199" s="162">
        <v>0</v>
      </c>
    </row>
    <row r="200" spans="1:11" ht="13.5" customHeight="1">
      <c r="A200" s="33"/>
      <c r="B200" s="39"/>
      <c r="C200" s="42">
        <v>4430</v>
      </c>
      <c r="D200" s="30" t="s">
        <v>22</v>
      </c>
      <c r="E200" s="143">
        <v>27114</v>
      </c>
      <c r="F200" s="143">
        <v>24462</v>
      </c>
      <c r="G200" s="151">
        <f t="shared" si="14"/>
        <v>0.902190750165966</v>
      </c>
      <c r="H200" s="143">
        <v>27114</v>
      </c>
      <c r="I200" s="143">
        <v>24462</v>
      </c>
      <c r="J200" s="162">
        <v>0</v>
      </c>
      <c r="K200" s="162">
        <v>0</v>
      </c>
    </row>
    <row r="201" spans="1:11" ht="25.5" customHeight="1">
      <c r="A201" s="33"/>
      <c r="B201" s="39"/>
      <c r="C201" s="42">
        <v>4440</v>
      </c>
      <c r="D201" s="30" t="s">
        <v>43</v>
      </c>
      <c r="E201" s="143">
        <v>929427</v>
      </c>
      <c r="F201" s="143">
        <v>929427</v>
      </c>
      <c r="G201" s="151">
        <f t="shared" si="14"/>
        <v>1</v>
      </c>
      <c r="H201" s="143">
        <v>929427</v>
      </c>
      <c r="I201" s="143">
        <v>929427</v>
      </c>
      <c r="J201" s="162">
        <v>0</v>
      </c>
      <c r="K201" s="162">
        <v>0</v>
      </c>
    </row>
    <row r="202" spans="1:11" ht="39" customHeight="1">
      <c r="A202" s="33"/>
      <c r="B202" s="39"/>
      <c r="C202" s="42">
        <v>4600</v>
      </c>
      <c r="D202" s="97" t="s">
        <v>158</v>
      </c>
      <c r="E202" s="143">
        <v>11112.22</v>
      </c>
      <c r="F202" s="143">
        <v>11112.22</v>
      </c>
      <c r="G202" s="151">
        <f t="shared" si="14"/>
        <v>1</v>
      </c>
      <c r="H202" s="143">
        <v>11112.22</v>
      </c>
      <c r="I202" s="143">
        <v>11112.22</v>
      </c>
      <c r="J202" s="162">
        <v>0</v>
      </c>
      <c r="K202" s="162">
        <v>0</v>
      </c>
    </row>
    <row r="203" spans="1:11" ht="25.5" customHeight="1">
      <c r="A203" s="33"/>
      <c r="B203" s="39"/>
      <c r="C203" s="42">
        <v>4700</v>
      </c>
      <c r="D203" s="30" t="s">
        <v>56</v>
      </c>
      <c r="E203" s="143">
        <v>14875</v>
      </c>
      <c r="F203" s="143">
        <v>13341.71</v>
      </c>
      <c r="G203" s="151">
        <f t="shared" si="14"/>
        <v>0.8969216806722689</v>
      </c>
      <c r="H203" s="143">
        <v>14875</v>
      </c>
      <c r="I203" s="143">
        <v>13341.71</v>
      </c>
      <c r="J203" s="162">
        <v>0</v>
      </c>
      <c r="K203" s="162">
        <v>0</v>
      </c>
    </row>
    <row r="204" spans="1:11" ht="25.5" customHeight="1">
      <c r="A204" s="33"/>
      <c r="B204" s="39"/>
      <c r="C204" s="42">
        <v>6050</v>
      </c>
      <c r="D204" s="97" t="s">
        <v>28</v>
      </c>
      <c r="E204" s="143">
        <v>514500</v>
      </c>
      <c r="F204" s="143">
        <v>513430.29</v>
      </c>
      <c r="G204" s="151">
        <f t="shared" si="14"/>
        <v>0.9979208746355684</v>
      </c>
      <c r="H204" s="143">
        <v>0</v>
      </c>
      <c r="I204" s="143">
        <v>0</v>
      </c>
      <c r="J204" s="162">
        <v>514500</v>
      </c>
      <c r="K204" s="162">
        <v>513430.29</v>
      </c>
    </row>
    <row r="205" spans="1:11" s="71" customFormat="1" ht="24.75" customHeight="1">
      <c r="A205" s="23"/>
      <c r="B205" s="25">
        <v>80103</v>
      </c>
      <c r="C205" s="31"/>
      <c r="D205" s="35" t="s">
        <v>76</v>
      </c>
      <c r="E205" s="160">
        <f>SUM(E206:E210)</f>
        <v>829013.24</v>
      </c>
      <c r="F205" s="160">
        <f>SUM(F206:F210)</f>
        <v>801821.5199999999</v>
      </c>
      <c r="G205" s="142">
        <f t="shared" si="14"/>
        <v>0.9671998965903125</v>
      </c>
      <c r="H205" s="160">
        <f>SUM(H206:H210)</f>
        <v>829013.24</v>
      </c>
      <c r="I205" s="160">
        <f>SUM(I206:I210)</f>
        <v>801821.5199999999</v>
      </c>
      <c r="J205" s="160">
        <f>SUM(J207:J210)</f>
        <v>0</v>
      </c>
      <c r="K205" s="160">
        <f>SUM(K207:K210)</f>
        <v>0</v>
      </c>
    </row>
    <row r="206" spans="1:11" s="71" customFormat="1" ht="24.75" customHeight="1">
      <c r="A206" s="23"/>
      <c r="B206" s="32"/>
      <c r="C206" s="36">
        <v>2540</v>
      </c>
      <c r="D206" s="30" t="s">
        <v>74</v>
      </c>
      <c r="E206" s="143">
        <v>99672.24</v>
      </c>
      <c r="F206" s="143">
        <v>99672.24</v>
      </c>
      <c r="G206" s="151">
        <f t="shared" si="14"/>
        <v>1</v>
      </c>
      <c r="H206" s="143">
        <v>99672.24</v>
      </c>
      <c r="I206" s="143">
        <v>99672.24</v>
      </c>
      <c r="J206" s="143">
        <v>0</v>
      </c>
      <c r="K206" s="143">
        <v>0</v>
      </c>
    </row>
    <row r="207" spans="1:11" s="71" customFormat="1" ht="12.75" customHeight="1">
      <c r="A207" s="27"/>
      <c r="B207" s="34"/>
      <c r="C207" s="16">
        <v>4010</v>
      </c>
      <c r="D207" s="16" t="s">
        <v>18</v>
      </c>
      <c r="E207" s="143">
        <v>581988</v>
      </c>
      <c r="F207" s="143">
        <v>561036.9</v>
      </c>
      <c r="G207" s="151">
        <f t="shared" si="14"/>
        <v>0.9640008041402915</v>
      </c>
      <c r="H207" s="143">
        <v>581988</v>
      </c>
      <c r="I207" s="143">
        <v>561036.9</v>
      </c>
      <c r="J207" s="143">
        <v>0</v>
      </c>
      <c r="K207" s="143">
        <v>0</v>
      </c>
    </row>
    <row r="208" spans="1:11" s="71" customFormat="1" ht="12.75" customHeight="1">
      <c r="A208" s="23"/>
      <c r="B208" s="32"/>
      <c r="C208" s="16">
        <v>4040</v>
      </c>
      <c r="D208" s="16" t="s">
        <v>42</v>
      </c>
      <c r="E208" s="143">
        <v>28817</v>
      </c>
      <c r="F208" s="143">
        <v>27861.33</v>
      </c>
      <c r="G208" s="151">
        <f t="shared" si="14"/>
        <v>0.9668365895131347</v>
      </c>
      <c r="H208" s="143">
        <f aca="true" t="shared" si="15" ref="H208:I210">E208</f>
        <v>28817</v>
      </c>
      <c r="I208" s="143">
        <f t="shared" si="15"/>
        <v>27861.33</v>
      </c>
      <c r="J208" s="143">
        <v>0</v>
      </c>
      <c r="K208" s="143">
        <v>0</v>
      </c>
    </row>
    <row r="209" spans="1:11" s="71" customFormat="1" ht="12.75" customHeight="1">
      <c r="A209" s="23"/>
      <c r="B209" s="32"/>
      <c r="C209" s="16">
        <v>4110</v>
      </c>
      <c r="D209" s="16" t="s">
        <v>19</v>
      </c>
      <c r="E209" s="143">
        <v>106430</v>
      </c>
      <c r="F209" s="143">
        <v>101611.83</v>
      </c>
      <c r="G209" s="151">
        <f t="shared" si="14"/>
        <v>0.9547292116884337</v>
      </c>
      <c r="H209" s="143">
        <f t="shared" si="15"/>
        <v>106430</v>
      </c>
      <c r="I209" s="143">
        <f t="shared" si="15"/>
        <v>101611.83</v>
      </c>
      <c r="J209" s="143">
        <v>0</v>
      </c>
      <c r="K209" s="143">
        <v>0</v>
      </c>
    </row>
    <row r="210" spans="1:11" s="71" customFormat="1" ht="12.75" customHeight="1">
      <c r="A210" s="23"/>
      <c r="B210" s="34"/>
      <c r="C210" s="16">
        <v>4120</v>
      </c>
      <c r="D210" s="16" t="s">
        <v>20</v>
      </c>
      <c r="E210" s="143">
        <v>12106</v>
      </c>
      <c r="F210" s="143">
        <v>11639.22</v>
      </c>
      <c r="G210" s="151">
        <f t="shared" si="14"/>
        <v>0.9614422600363456</v>
      </c>
      <c r="H210" s="143">
        <f t="shared" si="15"/>
        <v>12106</v>
      </c>
      <c r="I210" s="143">
        <f t="shared" si="15"/>
        <v>11639.22</v>
      </c>
      <c r="J210" s="143">
        <v>0</v>
      </c>
      <c r="K210" s="143">
        <v>0</v>
      </c>
    </row>
    <row r="211" spans="1:12" ht="14.25" customHeight="1">
      <c r="A211" s="23"/>
      <c r="B211" s="68">
        <v>80104</v>
      </c>
      <c r="C211" s="50"/>
      <c r="D211" s="65" t="s">
        <v>77</v>
      </c>
      <c r="E211" s="160">
        <f>SUM(E212:E233)</f>
        <v>8696267.57</v>
      </c>
      <c r="F211" s="160">
        <f>SUM(F212:F233)</f>
        <v>8478836.2</v>
      </c>
      <c r="G211" s="142">
        <f aca="true" t="shared" si="16" ref="G211:G232">F211/E211</f>
        <v>0.9749971619146027</v>
      </c>
      <c r="H211" s="160">
        <f>SUM(H212:H233)</f>
        <v>8591267.57</v>
      </c>
      <c r="I211" s="160">
        <f>SUM(I212:I233)</f>
        <v>8378704.359999999</v>
      </c>
      <c r="J211" s="160">
        <f>SUM(J212:J233)</f>
        <v>105000</v>
      </c>
      <c r="K211" s="160">
        <f>SUM(K212:K233)</f>
        <v>100131.84</v>
      </c>
      <c r="L211" s="22"/>
    </row>
    <row r="212" spans="1:12" ht="24.75" customHeight="1">
      <c r="A212" s="23"/>
      <c r="B212" s="26"/>
      <c r="C212" s="51">
        <v>2540</v>
      </c>
      <c r="D212" s="30" t="s">
        <v>74</v>
      </c>
      <c r="E212" s="143">
        <v>1089434.64</v>
      </c>
      <c r="F212" s="143">
        <v>1089434.64</v>
      </c>
      <c r="G212" s="151">
        <f t="shared" si="16"/>
        <v>1</v>
      </c>
      <c r="H212" s="143">
        <f aca="true" t="shared" si="17" ref="H212:H232">E212</f>
        <v>1089434.64</v>
      </c>
      <c r="I212" s="143">
        <f aca="true" t="shared" si="18" ref="I212:I232">F212</f>
        <v>1089434.64</v>
      </c>
      <c r="J212" s="143">
        <v>0</v>
      </c>
      <c r="K212" s="143">
        <v>0</v>
      </c>
      <c r="L212" s="22"/>
    </row>
    <row r="213" spans="1:12" ht="63" customHeight="1">
      <c r="A213" s="23"/>
      <c r="B213" s="32"/>
      <c r="C213" s="16">
        <v>2590</v>
      </c>
      <c r="D213" s="30" t="s">
        <v>78</v>
      </c>
      <c r="E213" s="143">
        <v>478176.99</v>
      </c>
      <c r="F213" s="143">
        <v>478176.99</v>
      </c>
      <c r="G213" s="151">
        <f t="shared" si="16"/>
        <v>1</v>
      </c>
      <c r="H213" s="143">
        <f t="shared" si="17"/>
        <v>478176.99</v>
      </c>
      <c r="I213" s="143">
        <f t="shared" si="18"/>
        <v>478176.99</v>
      </c>
      <c r="J213" s="143">
        <v>0</v>
      </c>
      <c r="K213" s="143">
        <v>0</v>
      </c>
      <c r="L213" s="22"/>
    </row>
    <row r="214" spans="1:11" ht="26.25" customHeight="1">
      <c r="A214" s="23"/>
      <c r="B214" s="26"/>
      <c r="C214" s="62">
        <v>3020</v>
      </c>
      <c r="D214" s="30" t="s">
        <v>48</v>
      </c>
      <c r="E214" s="143">
        <v>11352</v>
      </c>
      <c r="F214" s="143">
        <v>11352</v>
      </c>
      <c r="G214" s="151">
        <f t="shared" si="16"/>
        <v>1</v>
      </c>
      <c r="H214" s="143">
        <f t="shared" si="17"/>
        <v>11352</v>
      </c>
      <c r="I214" s="143">
        <f t="shared" si="18"/>
        <v>11352</v>
      </c>
      <c r="J214" s="143">
        <v>0</v>
      </c>
      <c r="K214" s="143">
        <v>0</v>
      </c>
    </row>
    <row r="215" spans="1:11" ht="14.25" customHeight="1">
      <c r="A215" s="23"/>
      <c r="B215" s="32"/>
      <c r="C215" s="62">
        <v>4010</v>
      </c>
      <c r="D215" s="16" t="s">
        <v>18</v>
      </c>
      <c r="E215" s="143">
        <v>4532433</v>
      </c>
      <c r="F215" s="143">
        <v>4483765.68</v>
      </c>
      <c r="G215" s="151">
        <f t="shared" si="16"/>
        <v>0.989262429251574</v>
      </c>
      <c r="H215" s="143">
        <f t="shared" si="17"/>
        <v>4532433</v>
      </c>
      <c r="I215" s="143">
        <f t="shared" si="18"/>
        <v>4483765.68</v>
      </c>
      <c r="J215" s="143">
        <v>0</v>
      </c>
      <c r="K215" s="143">
        <v>0</v>
      </c>
    </row>
    <row r="216" spans="1:11" ht="14.25" customHeight="1">
      <c r="A216" s="23"/>
      <c r="B216" s="26"/>
      <c r="C216" s="63">
        <v>4040</v>
      </c>
      <c r="D216" s="42" t="s">
        <v>42</v>
      </c>
      <c r="E216" s="162">
        <v>362582</v>
      </c>
      <c r="F216" s="162">
        <v>339838.8</v>
      </c>
      <c r="G216" s="167">
        <f t="shared" si="16"/>
        <v>0.9372743269108781</v>
      </c>
      <c r="H216" s="162">
        <f t="shared" si="17"/>
        <v>362582</v>
      </c>
      <c r="I216" s="162">
        <f t="shared" si="18"/>
        <v>339838.8</v>
      </c>
      <c r="J216" s="162">
        <v>0</v>
      </c>
      <c r="K216" s="162">
        <v>0</v>
      </c>
    </row>
    <row r="217" spans="1:11" ht="14.25" customHeight="1">
      <c r="A217" s="23"/>
      <c r="B217" s="26"/>
      <c r="C217" s="62">
        <v>4110</v>
      </c>
      <c r="D217" s="16" t="s">
        <v>19</v>
      </c>
      <c r="E217" s="143">
        <v>803786</v>
      </c>
      <c r="F217" s="143">
        <v>789896.28</v>
      </c>
      <c r="G217" s="151">
        <f t="shared" si="16"/>
        <v>0.9827196293540819</v>
      </c>
      <c r="H217" s="143">
        <f t="shared" si="17"/>
        <v>803786</v>
      </c>
      <c r="I217" s="143">
        <f t="shared" si="18"/>
        <v>789896.28</v>
      </c>
      <c r="J217" s="143">
        <v>0</v>
      </c>
      <c r="K217" s="143">
        <v>0</v>
      </c>
    </row>
    <row r="218" spans="1:11" ht="14.25" customHeight="1">
      <c r="A218" s="23"/>
      <c r="B218" s="26"/>
      <c r="C218" s="62">
        <v>4120</v>
      </c>
      <c r="D218" s="16" t="s">
        <v>20</v>
      </c>
      <c r="E218" s="143">
        <v>77390</v>
      </c>
      <c r="F218" s="143">
        <v>75125.09</v>
      </c>
      <c r="G218" s="151">
        <f t="shared" si="16"/>
        <v>0.9707338157384675</v>
      </c>
      <c r="H218" s="143">
        <f t="shared" si="17"/>
        <v>77390</v>
      </c>
      <c r="I218" s="143">
        <f t="shared" si="18"/>
        <v>75125.09</v>
      </c>
      <c r="J218" s="143">
        <v>0</v>
      </c>
      <c r="K218" s="143">
        <v>0</v>
      </c>
    </row>
    <row r="219" spans="1:11" ht="14.25" customHeight="1">
      <c r="A219" s="23"/>
      <c r="B219" s="26"/>
      <c r="C219" s="62">
        <v>4170</v>
      </c>
      <c r="D219" s="16" t="s">
        <v>38</v>
      </c>
      <c r="E219" s="143">
        <v>4777</v>
      </c>
      <c r="F219" s="143">
        <v>4057</v>
      </c>
      <c r="G219" s="151">
        <f t="shared" si="16"/>
        <v>0.849277789407578</v>
      </c>
      <c r="H219" s="143">
        <f t="shared" si="17"/>
        <v>4777</v>
      </c>
      <c r="I219" s="143">
        <f t="shared" si="18"/>
        <v>4057</v>
      </c>
      <c r="J219" s="143">
        <v>0</v>
      </c>
      <c r="K219" s="143">
        <v>0</v>
      </c>
    </row>
    <row r="220" spans="1:11" ht="14.25" customHeight="1">
      <c r="A220" s="23"/>
      <c r="B220" s="26"/>
      <c r="C220" s="62">
        <v>4190</v>
      </c>
      <c r="D220" s="21" t="s">
        <v>39</v>
      </c>
      <c r="E220" s="143">
        <v>1000</v>
      </c>
      <c r="F220" s="143">
        <v>964.16</v>
      </c>
      <c r="G220" s="151">
        <f t="shared" si="16"/>
        <v>0.96416</v>
      </c>
      <c r="H220" s="143">
        <f t="shared" si="17"/>
        <v>1000</v>
      </c>
      <c r="I220" s="143">
        <f t="shared" si="18"/>
        <v>964.16</v>
      </c>
      <c r="J220" s="143">
        <v>0</v>
      </c>
      <c r="K220" s="143">
        <v>0</v>
      </c>
    </row>
    <row r="221" spans="1:11" ht="14.25" customHeight="1">
      <c r="A221" s="23"/>
      <c r="B221" s="26"/>
      <c r="C221" s="62">
        <v>4210</v>
      </c>
      <c r="D221" s="16" t="s">
        <v>26</v>
      </c>
      <c r="E221" s="143">
        <v>150838</v>
      </c>
      <c r="F221" s="143">
        <v>150608.66</v>
      </c>
      <c r="G221" s="151">
        <f t="shared" si="16"/>
        <v>0.9984795608533659</v>
      </c>
      <c r="H221" s="143">
        <f t="shared" si="17"/>
        <v>150838</v>
      </c>
      <c r="I221" s="143">
        <f t="shared" si="18"/>
        <v>150608.66</v>
      </c>
      <c r="J221" s="143">
        <v>0</v>
      </c>
      <c r="K221" s="143">
        <v>0</v>
      </c>
    </row>
    <row r="222" spans="1:11" ht="25.5" customHeight="1">
      <c r="A222" s="23"/>
      <c r="B222" s="26"/>
      <c r="C222" s="62">
        <v>4240</v>
      </c>
      <c r="D222" s="30" t="s">
        <v>75</v>
      </c>
      <c r="E222" s="143">
        <v>22838</v>
      </c>
      <c r="F222" s="143">
        <v>22520.2</v>
      </c>
      <c r="G222" s="151">
        <f t="shared" si="16"/>
        <v>0.9860845958490236</v>
      </c>
      <c r="H222" s="143">
        <f t="shared" si="17"/>
        <v>22838</v>
      </c>
      <c r="I222" s="143">
        <f t="shared" si="18"/>
        <v>22520.2</v>
      </c>
      <c r="J222" s="143">
        <v>0</v>
      </c>
      <c r="K222" s="143">
        <v>0</v>
      </c>
    </row>
    <row r="223" spans="1:11" ht="14.25" customHeight="1">
      <c r="A223" s="23"/>
      <c r="B223" s="26"/>
      <c r="C223" s="62">
        <v>4260</v>
      </c>
      <c r="D223" s="16" t="s">
        <v>50</v>
      </c>
      <c r="E223" s="143">
        <v>271025</v>
      </c>
      <c r="F223" s="143">
        <v>221235.89</v>
      </c>
      <c r="G223" s="151">
        <f t="shared" si="16"/>
        <v>0.8162932939765705</v>
      </c>
      <c r="H223" s="143">
        <f t="shared" si="17"/>
        <v>271025</v>
      </c>
      <c r="I223" s="143">
        <f t="shared" si="18"/>
        <v>221235.89</v>
      </c>
      <c r="J223" s="143">
        <v>0</v>
      </c>
      <c r="K223" s="143">
        <v>0</v>
      </c>
    </row>
    <row r="224" spans="1:11" ht="14.25" customHeight="1">
      <c r="A224" s="23"/>
      <c r="B224" s="26"/>
      <c r="C224" s="62">
        <v>4270</v>
      </c>
      <c r="D224" s="16" t="s">
        <v>31</v>
      </c>
      <c r="E224" s="143">
        <v>155858.86</v>
      </c>
      <c r="F224" s="143">
        <v>138880.8</v>
      </c>
      <c r="G224" s="151">
        <f t="shared" si="16"/>
        <v>0.891067726274913</v>
      </c>
      <c r="H224" s="143">
        <f t="shared" si="17"/>
        <v>155858.86</v>
      </c>
      <c r="I224" s="143">
        <f t="shared" si="18"/>
        <v>138880.8</v>
      </c>
      <c r="J224" s="143">
        <v>0</v>
      </c>
      <c r="K224" s="143">
        <v>0</v>
      </c>
    </row>
    <row r="225" spans="1:11" ht="14.25" customHeight="1">
      <c r="A225" s="23"/>
      <c r="B225" s="26"/>
      <c r="C225" s="62">
        <v>4280</v>
      </c>
      <c r="D225" s="16" t="s">
        <v>51</v>
      </c>
      <c r="E225" s="143">
        <v>8200</v>
      </c>
      <c r="F225" s="143">
        <v>7015.5</v>
      </c>
      <c r="G225" s="151">
        <f t="shared" si="16"/>
        <v>0.8555487804878049</v>
      </c>
      <c r="H225" s="143">
        <f t="shared" si="17"/>
        <v>8200</v>
      </c>
      <c r="I225" s="143">
        <f t="shared" si="18"/>
        <v>7015.5</v>
      </c>
      <c r="J225" s="143">
        <v>0</v>
      </c>
      <c r="K225" s="143">
        <v>0</v>
      </c>
    </row>
    <row r="226" spans="1:11" ht="14.25" customHeight="1">
      <c r="A226" s="23"/>
      <c r="B226" s="26"/>
      <c r="C226" s="62">
        <v>4300</v>
      </c>
      <c r="D226" s="16" t="s">
        <v>27</v>
      </c>
      <c r="E226" s="143">
        <v>290495</v>
      </c>
      <c r="F226" s="143">
        <v>245245.18</v>
      </c>
      <c r="G226" s="151">
        <f t="shared" si="16"/>
        <v>0.8442320177627842</v>
      </c>
      <c r="H226" s="143">
        <f t="shared" si="17"/>
        <v>290495</v>
      </c>
      <c r="I226" s="143">
        <f t="shared" si="18"/>
        <v>245245.18</v>
      </c>
      <c r="J226" s="143">
        <v>0</v>
      </c>
      <c r="K226" s="143">
        <v>0</v>
      </c>
    </row>
    <row r="227" spans="1:11" ht="37.5" customHeight="1">
      <c r="A227" s="23"/>
      <c r="B227" s="26"/>
      <c r="C227" s="62">
        <v>4330</v>
      </c>
      <c r="D227" s="115" t="s">
        <v>90</v>
      </c>
      <c r="E227" s="143">
        <v>2485.08</v>
      </c>
      <c r="F227" s="143">
        <v>2485.08</v>
      </c>
      <c r="G227" s="151">
        <f t="shared" si="16"/>
        <v>1</v>
      </c>
      <c r="H227" s="143">
        <f t="shared" si="17"/>
        <v>2485.08</v>
      </c>
      <c r="I227" s="143">
        <f t="shared" si="18"/>
        <v>2485.08</v>
      </c>
      <c r="J227" s="143">
        <v>0</v>
      </c>
      <c r="K227" s="143">
        <v>0</v>
      </c>
    </row>
    <row r="228" spans="1:11" s="53" customFormat="1" ht="39" customHeight="1">
      <c r="A228" s="23"/>
      <c r="B228" s="26"/>
      <c r="C228" s="62">
        <v>4360</v>
      </c>
      <c r="D228" s="97" t="s">
        <v>46</v>
      </c>
      <c r="E228" s="143">
        <v>11370</v>
      </c>
      <c r="F228" s="143">
        <v>7253.04</v>
      </c>
      <c r="G228" s="151">
        <f t="shared" si="16"/>
        <v>0.637910290237467</v>
      </c>
      <c r="H228" s="143">
        <f>E228</f>
        <v>11370</v>
      </c>
      <c r="I228" s="143">
        <f t="shared" si="18"/>
        <v>7253.04</v>
      </c>
      <c r="J228" s="143">
        <v>0</v>
      </c>
      <c r="K228" s="143">
        <v>0</v>
      </c>
    </row>
    <row r="229" spans="1:11" ht="14.25" customHeight="1">
      <c r="A229" s="23"/>
      <c r="B229" s="26"/>
      <c r="C229" s="62">
        <v>4410</v>
      </c>
      <c r="D229" s="30" t="s">
        <v>53</v>
      </c>
      <c r="E229" s="143">
        <v>3400</v>
      </c>
      <c r="F229" s="143">
        <v>1657.37</v>
      </c>
      <c r="G229" s="151">
        <f t="shared" si="16"/>
        <v>0.4874617647058823</v>
      </c>
      <c r="H229" s="143">
        <f t="shared" si="17"/>
        <v>3400</v>
      </c>
      <c r="I229" s="143">
        <f t="shared" si="18"/>
        <v>1657.37</v>
      </c>
      <c r="J229" s="143">
        <v>0</v>
      </c>
      <c r="K229" s="143">
        <v>0</v>
      </c>
    </row>
    <row r="230" spans="1:11" ht="14.25" customHeight="1">
      <c r="A230" s="23"/>
      <c r="B230" s="26"/>
      <c r="C230" s="62">
        <v>4430</v>
      </c>
      <c r="D230" s="30" t="s">
        <v>22</v>
      </c>
      <c r="E230" s="143">
        <v>9771</v>
      </c>
      <c r="F230" s="143">
        <v>5707</v>
      </c>
      <c r="G230" s="151">
        <f t="shared" si="16"/>
        <v>0.5840753249411524</v>
      </c>
      <c r="H230" s="143">
        <f t="shared" si="17"/>
        <v>9771</v>
      </c>
      <c r="I230" s="143">
        <f t="shared" si="18"/>
        <v>5707</v>
      </c>
      <c r="J230" s="143">
        <v>0</v>
      </c>
      <c r="K230" s="143">
        <v>0</v>
      </c>
    </row>
    <row r="231" spans="1:11" ht="24.75" customHeight="1">
      <c r="A231" s="23"/>
      <c r="B231" s="26"/>
      <c r="C231" s="62">
        <v>4440</v>
      </c>
      <c r="D231" s="30" t="s">
        <v>43</v>
      </c>
      <c r="E231" s="143">
        <v>300818</v>
      </c>
      <c r="F231" s="143">
        <v>300818</v>
      </c>
      <c r="G231" s="151">
        <f t="shared" si="16"/>
        <v>1</v>
      </c>
      <c r="H231" s="143">
        <f t="shared" si="17"/>
        <v>300818</v>
      </c>
      <c r="I231" s="143">
        <f t="shared" si="18"/>
        <v>300818</v>
      </c>
      <c r="J231" s="143">
        <v>0</v>
      </c>
      <c r="K231" s="143">
        <v>0</v>
      </c>
    </row>
    <row r="232" spans="1:11" ht="26.25" customHeight="1">
      <c r="A232" s="23"/>
      <c r="B232" s="26"/>
      <c r="C232" s="62">
        <v>4700</v>
      </c>
      <c r="D232" s="30" t="s">
        <v>56</v>
      </c>
      <c r="E232" s="143">
        <v>3237</v>
      </c>
      <c r="F232" s="143">
        <v>2667</v>
      </c>
      <c r="G232" s="151">
        <f t="shared" si="16"/>
        <v>0.8239110287303059</v>
      </c>
      <c r="H232" s="143">
        <f t="shared" si="17"/>
        <v>3237</v>
      </c>
      <c r="I232" s="143">
        <f t="shared" si="18"/>
        <v>2667</v>
      </c>
      <c r="J232" s="143">
        <v>0</v>
      </c>
      <c r="K232" s="143">
        <v>0</v>
      </c>
    </row>
    <row r="233" spans="1:11" ht="26.25" customHeight="1">
      <c r="A233" s="23"/>
      <c r="B233" s="34"/>
      <c r="C233" s="62">
        <v>6050</v>
      </c>
      <c r="D233" s="30" t="s">
        <v>28</v>
      </c>
      <c r="E233" s="143">
        <v>105000</v>
      </c>
      <c r="F233" s="143">
        <v>100131.84</v>
      </c>
      <c r="G233" s="151">
        <f>F233/E233</f>
        <v>0.9536365714285714</v>
      </c>
      <c r="H233" s="143">
        <v>0</v>
      </c>
      <c r="I233" s="143">
        <v>0</v>
      </c>
      <c r="J233" s="143">
        <v>105000</v>
      </c>
      <c r="K233" s="143">
        <v>100131.84</v>
      </c>
    </row>
    <row r="234" spans="1:12" ht="12.75">
      <c r="A234" s="10"/>
      <c r="B234" s="25">
        <v>80110</v>
      </c>
      <c r="C234" s="50"/>
      <c r="D234" s="65" t="s">
        <v>79</v>
      </c>
      <c r="E234" s="160">
        <f>SUM(E235:E239)</f>
        <v>3673447.04</v>
      </c>
      <c r="F234" s="160">
        <f>SUM(F235:F239)</f>
        <v>3621325.79</v>
      </c>
      <c r="G234" s="142">
        <f aca="true" t="shared" si="19" ref="G234:G241">F234/E234</f>
        <v>0.9858113511825667</v>
      </c>
      <c r="H234" s="160">
        <f>SUM(H235:H239)</f>
        <v>3673447.04</v>
      </c>
      <c r="I234" s="160">
        <f>SUM(I235:I239)</f>
        <v>3621325.79</v>
      </c>
      <c r="J234" s="160">
        <f>SUM(J235:J239)</f>
        <v>0</v>
      </c>
      <c r="K234" s="160">
        <f>SUM(K235:K239)</f>
        <v>0</v>
      </c>
      <c r="L234" s="22"/>
    </row>
    <row r="235" spans="1:12" ht="25.5" customHeight="1">
      <c r="A235" s="33"/>
      <c r="B235" s="32"/>
      <c r="C235" s="62">
        <v>2540</v>
      </c>
      <c r="D235" s="30" t="s">
        <v>74</v>
      </c>
      <c r="E235" s="143">
        <v>609101.04</v>
      </c>
      <c r="F235" s="143">
        <v>609101.04</v>
      </c>
      <c r="G235" s="151">
        <f t="shared" si="19"/>
        <v>1</v>
      </c>
      <c r="H235" s="143">
        <f aca="true" t="shared" si="20" ref="H235:I239">E235</f>
        <v>609101.04</v>
      </c>
      <c r="I235" s="143">
        <f t="shared" si="20"/>
        <v>609101.04</v>
      </c>
      <c r="J235" s="143">
        <v>0</v>
      </c>
      <c r="K235" s="143">
        <v>0</v>
      </c>
      <c r="L235" s="22"/>
    </row>
    <row r="236" spans="1:11" ht="12.75">
      <c r="A236" s="33"/>
      <c r="B236" s="32"/>
      <c r="C236" s="62">
        <v>4010</v>
      </c>
      <c r="D236" s="16" t="s">
        <v>18</v>
      </c>
      <c r="E236" s="143">
        <v>2303758</v>
      </c>
      <c r="F236" s="143">
        <v>2260837.17</v>
      </c>
      <c r="G236" s="151">
        <f t="shared" si="19"/>
        <v>0.9813692106549385</v>
      </c>
      <c r="H236" s="143">
        <f t="shared" si="20"/>
        <v>2303758</v>
      </c>
      <c r="I236" s="143">
        <f t="shared" si="20"/>
        <v>2260837.17</v>
      </c>
      <c r="J236" s="143">
        <v>0</v>
      </c>
      <c r="K236" s="143">
        <v>0</v>
      </c>
    </row>
    <row r="237" spans="1:11" ht="12.75">
      <c r="A237" s="23"/>
      <c r="B237" s="32"/>
      <c r="C237" s="62">
        <v>4040</v>
      </c>
      <c r="D237" s="16" t="s">
        <v>42</v>
      </c>
      <c r="E237" s="143">
        <v>281102</v>
      </c>
      <c r="F237" s="143">
        <v>280171.62</v>
      </c>
      <c r="G237" s="151">
        <f t="shared" si="19"/>
        <v>0.9966902405532511</v>
      </c>
      <c r="H237" s="143">
        <f t="shared" si="20"/>
        <v>281102</v>
      </c>
      <c r="I237" s="143">
        <f t="shared" si="20"/>
        <v>280171.62</v>
      </c>
      <c r="J237" s="143">
        <v>0</v>
      </c>
      <c r="K237" s="143">
        <v>0</v>
      </c>
    </row>
    <row r="238" spans="1:11" ht="12.75">
      <c r="A238" s="23"/>
      <c r="B238" s="32"/>
      <c r="C238" s="62">
        <v>4110</v>
      </c>
      <c r="D238" s="16" t="s">
        <v>19</v>
      </c>
      <c r="E238" s="143">
        <v>431737</v>
      </c>
      <c r="F238" s="143">
        <v>424258.41</v>
      </c>
      <c r="G238" s="151">
        <f t="shared" si="19"/>
        <v>0.9826779034458477</v>
      </c>
      <c r="H238" s="143">
        <f t="shared" si="20"/>
        <v>431737</v>
      </c>
      <c r="I238" s="143">
        <f t="shared" si="20"/>
        <v>424258.41</v>
      </c>
      <c r="J238" s="143">
        <v>0</v>
      </c>
      <c r="K238" s="143">
        <v>0</v>
      </c>
    </row>
    <row r="239" spans="1:11" ht="12.75">
      <c r="A239" s="23"/>
      <c r="B239" s="39"/>
      <c r="C239" s="16">
        <v>4120</v>
      </c>
      <c r="D239" s="16" t="s">
        <v>20</v>
      </c>
      <c r="E239" s="143">
        <v>47749</v>
      </c>
      <c r="F239" s="143">
        <v>46957.55</v>
      </c>
      <c r="G239" s="151">
        <f t="shared" si="19"/>
        <v>0.9834247837651051</v>
      </c>
      <c r="H239" s="143">
        <f t="shared" si="20"/>
        <v>47749</v>
      </c>
      <c r="I239" s="143">
        <f t="shared" si="20"/>
        <v>46957.55</v>
      </c>
      <c r="J239" s="143">
        <v>0</v>
      </c>
      <c r="K239" s="143">
        <v>0</v>
      </c>
    </row>
    <row r="240" spans="1:11" ht="13.5" customHeight="1">
      <c r="A240" s="23"/>
      <c r="B240" s="203">
        <v>80113</v>
      </c>
      <c r="C240" s="31"/>
      <c r="D240" s="65" t="s">
        <v>80</v>
      </c>
      <c r="E240" s="160">
        <f>SUM(E241)</f>
        <v>43000</v>
      </c>
      <c r="F240" s="160">
        <f>SUM(F241)</f>
        <v>39330.2</v>
      </c>
      <c r="G240" s="142">
        <f t="shared" si="19"/>
        <v>0.9146558139534883</v>
      </c>
      <c r="H240" s="160">
        <f>SUM(H241)</f>
        <v>43000</v>
      </c>
      <c r="I240" s="160">
        <f>SUM(I241)</f>
        <v>39330.2</v>
      </c>
      <c r="J240" s="160">
        <f>SUM(J241)</f>
        <v>0</v>
      </c>
      <c r="K240" s="160">
        <f>SUM(K241)</f>
        <v>0</v>
      </c>
    </row>
    <row r="241" spans="1:11" ht="13.5" customHeight="1">
      <c r="A241" s="23"/>
      <c r="B241" s="203"/>
      <c r="C241" s="16">
        <v>4300</v>
      </c>
      <c r="D241" s="16" t="s">
        <v>27</v>
      </c>
      <c r="E241" s="143">
        <v>43000</v>
      </c>
      <c r="F241" s="143">
        <v>39330.2</v>
      </c>
      <c r="G241" s="151">
        <f t="shared" si="19"/>
        <v>0.9146558139534883</v>
      </c>
      <c r="H241" s="143">
        <f>E241</f>
        <v>43000</v>
      </c>
      <c r="I241" s="143">
        <f>F241</f>
        <v>39330.2</v>
      </c>
      <c r="J241" s="143">
        <v>0</v>
      </c>
      <c r="K241" s="143">
        <v>0</v>
      </c>
    </row>
    <row r="242" spans="1:11" s="71" customFormat="1" ht="26.25" customHeight="1">
      <c r="A242" s="23"/>
      <c r="B242" s="24">
        <v>80146</v>
      </c>
      <c r="C242" s="46"/>
      <c r="D242" s="47" t="s">
        <v>81</v>
      </c>
      <c r="E242" s="166">
        <f>SUM(E243:E247)</f>
        <v>195753</v>
      </c>
      <c r="F242" s="166">
        <f>SUM(F243:F247)</f>
        <v>184942.35</v>
      </c>
      <c r="G242" s="142">
        <f aca="true" t="shared" si="21" ref="G242:G259">F242/E242</f>
        <v>0.9447740264517019</v>
      </c>
      <c r="H242" s="166">
        <f>SUM(H243:H247)</f>
        <v>195753</v>
      </c>
      <c r="I242" s="166">
        <f>SUM(I243:I247)</f>
        <v>184942.35</v>
      </c>
      <c r="J242" s="166">
        <f>SUM(J243:J247)</f>
        <v>0</v>
      </c>
      <c r="K242" s="166">
        <f>SUM(K244:K247)</f>
        <v>0</v>
      </c>
    </row>
    <row r="243" spans="1:11" s="71" customFormat="1" ht="13.5" customHeight="1">
      <c r="A243" s="23"/>
      <c r="B243" s="39"/>
      <c r="C243" s="16">
        <v>4210</v>
      </c>
      <c r="D243" s="16" t="s">
        <v>26</v>
      </c>
      <c r="E243" s="143">
        <v>18544</v>
      </c>
      <c r="F243" s="143">
        <v>18537.89</v>
      </c>
      <c r="G243" s="151">
        <f t="shared" si="21"/>
        <v>0.9996705133735979</v>
      </c>
      <c r="H243" s="143">
        <f aca="true" t="shared" si="22" ref="H243:I247">E243</f>
        <v>18544</v>
      </c>
      <c r="I243" s="143">
        <f t="shared" si="22"/>
        <v>18537.89</v>
      </c>
      <c r="J243" s="143">
        <v>0</v>
      </c>
      <c r="K243" s="143">
        <v>0</v>
      </c>
    </row>
    <row r="244" spans="1:11" s="71" customFormat="1" ht="25.5" customHeight="1">
      <c r="A244" s="33"/>
      <c r="B244" s="39"/>
      <c r="C244" s="16">
        <v>4240</v>
      </c>
      <c r="D244" s="30" t="s">
        <v>75</v>
      </c>
      <c r="E244" s="143">
        <v>6250</v>
      </c>
      <c r="F244" s="143">
        <v>3408.23</v>
      </c>
      <c r="G244" s="151">
        <f t="shared" si="21"/>
        <v>0.5453168</v>
      </c>
      <c r="H244" s="143">
        <f t="shared" si="22"/>
        <v>6250</v>
      </c>
      <c r="I244" s="143">
        <f t="shared" si="22"/>
        <v>3408.23</v>
      </c>
      <c r="J244" s="143">
        <v>0</v>
      </c>
      <c r="K244" s="143">
        <v>0</v>
      </c>
    </row>
    <row r="245" spans="1:11" s="71" customFormat="1" ht="13.5" customHeight="1">
      <c r="A245" s="33"/>
      <c r="B245" s="54"/>
      <c r="C245" s="16">
        <v>4300</v>
      </c>
      <c r="D245" s="16" t="s">
        <v>27</v>
      </c>
      <c r="E245" s="143">
        <v>115785</v>
      </c>
      <c r="F245" s="143">
        <v>111753.14</v>
      </c>
      <c r="G245" s="151">
        <f t="shared" si="21"/>
        <v>0.9651780455153949</v>
      </c>
      <c r="H245" s="143">
        <f t="shared" si="22"/>
        <v>115785</v>
      </c>
      <c r="I245" s="143">
        <f t="shared" si="22"/>
        <v>111753.14</v>
      </c>
      <c r="J245" s="143">
        <v>0</v>
      </c>
      <c r="K245" s="143">
        <v>0</v>
      </c>
    </row>
    <row r="246" spans="1:11" s="71" customFormat="1" ht="13.5" customHeight="1">
      <c r="A246" s="33"/>
      <c r="B246" s="32"/>
      <c r="C246" s="16">
        <v>4410</v>
      </c>
      <c r="D246" s="30" t="s">
        <v>53</v>
      </c>
      <c r="E246" s="143">
        <v>6736</v>
      </c>
      <c r="F246" s="143">
        <v>2940.69</v>
      </c>
      <c r="G246" s="151">
        <f t="shared" si="21"/>
        <v>0.43656324228028504</v>
      </c>
      <c r="H246" s="143">
        <f t="shared" si="22"/>
        <v>6736</v>
      </c>
      <c r="I246" s="143">
        <f t="shared" si="22"/>
        <v>2940.69</v>
      </c>
      <c r="J246" s="143">
        <v>0</v>
      </c>
      <c r="K246" s="143">
        <v>0</v>
      </c>
    </row>
    <row r="247" spans="1:11" s="71" customFormat="1" ht="26.25" customHeight="1">
      <c r="A247" s="33"/>
      <c r="B247" s="34"/>
      <c r="C247" s="16">
        <v>4700</v>
      </c>
      <c r="D247" s="30" t="s">
        <v>56</v>
      </c>
      <c r="E247" s="143">
        <v>48438</v>
      </c>
      <c r="F247" s="143">
        <v>48302.4</v>
      </c>
      <c r="G247" s="151">
        <f t="shared" si="21"/>
        <v>0.997200545026632</v>
      </c>
      <c r="H247" s="143">
        <f t="shared" si="22"/>
        <v>48438</v>
      </c>
      <c r="I247" s="143">
        <f t="shared" si="22"/>
        <v>48302.4</v>
      </c>
      <c r="J247" s="143">
        <v>0</v>
      </c>
      <c r="K247" s="143">
        <v>0</v>
      </c>
    </row>
    <row r="248" spans="1:11" s="71" customFormat="1" ht="103.5" customHeight="1">
      <c r="A248" s="23"/>
      <c r="B248" s="32">
        <v>80149</v>
      </c>
      <c r="C248" s="25"/>
      <c r="D248" s="35" t="s">
        <v>82</v>
      </c>
      <c r="E248" s="160">
        <f>SUM(E249:E253)</f>
        <v>1719007.8</v>
      </c>
      <c r="F248" s="160">
        <f>SUM(F249:F253)</f>
        <v>1689991.6500000001</v>
      </c>
      <c r="G248" s="142">
        <f>F248/E248</f>
        <v>0.9831204081796489</v>
      </c>
      <c r="H248" s="160">
        <f>SUM(H249:H253)</f>
        <v>1719007.8</v>
      </c>
      <c r="I248" s="160">
        <f>SUM(I249:I253)</f>
        <v>1689991.6500000001</v>
      </c>
      <c r="J248" s="160">
        <f>SUM(J250:J253)</f>
        <v>0</v>
      </c>
      <c r="K248" s="160">
        <f>SUM(K249:K253)</f>
        <v>0</v>
      </c>
    </row>
    <row r="249" spans="1:11" s="71" customFormat="1" ht="27" customHeight="1">
      <c r="A249" s="23"/>
      <c r="B249" s="26"/>
      <c r="C249" s="101">
        <v>2540</v>
      </c>
      <c r="D249" s="30" t="s">
        <v>74</v>
      </c>
      <c r="E249" s="143">
        <v>765064.8</v>
      </c>
      <c r="F249" s="143">
        <v>765064.8</v>
      </c>
      <c r="G249" s="151">
        <f>F249/E249</f>
        <v>1</v>
      </c>
      <c r="H249" s="143">
        <v>765064.8</v>
      </c>
      <c r="I249" s="143">
        <v>765064.8</v>
      </c>
      <c r="J249" s="143">
        <v>0</v>
      </c>
      <c r="K249" s="143">
        <v>0</v>
      </c>
    </row>
    <row r="250" spans="1:11" s="71" customFormat="1" ht="12" customHeight="1">
      <c r="A250" s="23"/>
      <c r="B250" s="32"/>
      <c r="C250" s="101">
        <v>4010</v>
      </c>
      <c r="D250" s="97" t="s">
        <v>18</v>
      </c>
      <c r="E250" s="143">
        <v>758165</v>
      </c>
      <c r="F250" s="143">
        <v>735493.49</v>
      </c>
      <c r="G250" s="151">
        <f>F250/E250</f>
        <v>0.9700968654580467</v>
      </c>
      <c r="H250" s="143">
        <v>758165</v>
      </c>
      <c r="I250" s="143">
        <v>735493.49</v>
      </c>
      <c r="J250" s="143">
        <v>0</v>
      </c>
      <c r="K250" s="143">
        <v>0</v>
      </c>
    </row>
    <row r="251" spans="1:11" s="71" customFormat="1" ht="13.5" customHeight="1">
      <c r="A251" s="23"/>
      <c r="B251" s="32"/>
      <c r="C251" s="16">
        <v>4040</v>
      </c>
      <c r="D251" s="21" t="s">
        <v>42</v>
      </c>
      <c r="E251" s="143">
        <v>47835</v>
      </c>
      <c r="F251" s="143">
        <v>46122.14</v>
      </c>
      <c r="G251" s="151">
        <f t="shared" si="21"/>
        <v>0.9641923277934566</v>
      </c>
      <c r="H251" s="143">
        <v>47835</v>
      </c>
      <c r="I251" s="143">
        <v>46122.14</v>
      </c>
      <c r="J251" s="143">
        <v>0</v>
      </c>
      <c r="K251" s="143">
        <v>0</v>
      </c>
    </row>
    <row r="252" spans="1:11" s="71" customFormat="1" ht="13.5" customHeight="1">
      <c r="A252" s="23"/>
      <c r="B252" s="32"/>
      <c r="C252" s="16">
        <v>4110</v>
      </c>
      <c r="D252" s="16" t="s">
        <v>19</v>
      </c>
      <c r="E252" s="143">
        <v>132200</v>
      </c>
      <c r="F252" s="143">
        <v>127863.88</v>
      </c>
      <c r="G252" s="151">
        <f t="shared" si="21"/>
        <v>0.9672003025718608</v>
      </c>
      <c r="H252" s="143">
        <v>132200</v>
      </c>
      <c r="I252" s="143">
        <v>127863.88</v>
      </c>
      <c r="J252" s="143">
        <v>0</v>
      </c>
      <c r="K252" s="143">
        <v>0</v>
      </c>
    </row>
    <row r="253" spans="1:11" s="71" customFormat="1" ht="13.5" customHeight="1">
      <c r="A253" s="23"/>
      <c r="B253" s="32"/>
      <c r="C253" s="16">
        <v>4120</v>
      </c>
      <c r="D253" s="16" t="s">
        <v>20</v>
      </c>
      <c r="E253" s="143">
        <v>15743</v>
      </c>
      <c r="F253" s="143">
        <v>15447.34</v>
      </c>
      <c r="G253" s="151">
        <f t="shared" si="21"/>
        <v>0.981219589658896</v>
      </c>
      <c r="H253" s="143">
        <v>15743</v>
      </c>
      <c r="I253" s="143">
        <v>15447.34</v>
      </c>
      <c r="J253" s="143">
        <v>0</v>
      </c>
      <c r="K253" s="143">
        <v>0</v>
      </c>
    </row>
    <row r="254" spans="1:11" s="71" customFormat="1" ht="102.75" customHeight="1">
      <c r="A254" s="23"/>
      <c r="B254" s="32">
        <v>80150</v>
      </c>
      <c r="C254" s="16"/>
      <c r="D254" s="35" t="s">
        <v>83</v>
      </c>
      <c r="E254" s="160">
        <f>SUM(E255:E259)</f>
        <v>2944582</v>
      </c>
      <c r="F254" s="160">
        <f>SUM(F255:F259)</f>
        <v>2881184.8600000003</v>
      </c>
      <c r="G254" s="142">
        <f>F254/E254</f>
        <v>0.9784699016702542</v>
      </c>
      <c r="H254" s="160">
        <f>SUM(H255:H259)</f>
        <v>2944582</v>
      </c>
      <c r="I254" s="160">
        <f>SUM(I255:I259)</f>
        <v>2881184.8600000003</v>
      </c>
      <c r="J254" s="160">
        <f>SUM(J255:J259)</f>
        <v>0</v>
      </c>
      <c r="K254" s="160">
        <f>SUM(K255:K259)</f>
        <v>0</v>
      </c>
    </row>
    <row r="255" spans="1:11" s="71" customFormat="1" ht="38.25">
      <c r="A255" s="23"/>
      <c r="B255" s="32"/>
      <c r="C255" s="42">
        <v>2540</v>
      </c>
      <c r="D255" s="30" t="s">
        <v>74</v>
      </c>
      <c r="E255" s="143">
        <v>120600</v>
      </c>
      <c r="F255" s="143">
        <v>120599.68</v>
      </c>
      <c r="G255" s="151">
        <f t="shared" si="21"/>
        <v>0.9999973466003316</v>
      </c>
      <c r="H255" s="143">
        <v>120600</v>
      </c>
      <c r="I255" s="143">
        <v>120599.68</v>
      </c>
      <c r="J255" s="143">
        <v>0</v>
      </c>
      <c r="K255" s="143">
        <v>0</v>
      </c>
    </row>
    <row r="256" spans="1:11" s="71" customFormat="1" ht="13.5" customHeight="1">
      <c r="A256" s="23"/>
      <c r="B256" s="32"/>
      <c r="C256" s="16">
        <v>4010</v>
      </c>
      <c r="D256" s="16" t="s">
        <v>18</v>
      </c>
      <c r="E256" s="143">
        <v>2193570</v>
      </c>
      <c r="F256" s="143">
        <v>2144899.81</v>
      </c>
      <c r="G256" s="151">
        <f t="shared" si="21"/>
        <v>0.9778123378784357</v>
      </c>
      <c r="H256" s="143">
        <v>2193570</v>
      </c>
      <c r="I256" s="143">
        <v>2144899.81</v>
      </c>
      <c r="J256" s="143">
        <v>0</v>
      </c>
      <c r="K256" s="143">
        <v>0</v>
      </c>
    </row>
    <row r="257" spans="1:11" s="71" customFormat="1" ht="13.5" customHeight="1">
      <c r="A257" s="27"/>
      <c r="B257" s="34"/>
      <c r="C257" s="16">
        <v>4040</v>
      </c>
      <c r="D257" s="21" t="s">
        <v>42</v>
      </c>
      <c r="E257" s="143">
        <v>197712</v>
      </c>
      <c r="F257" s="143">
        <v>191080.88</v>
      </c>
      <c r="G257" s="151">
        <f>F257/E257</f>
        <v>0.9664607105284454</v>
      </c>
      <c r="H257" s="143">
        <v>197712</v>
      </c>
      <c r="I257" s="143">
        <v>191080.88</v>
      </c>
      <c r="J257" s="143">
        <v>0</v>
      </c>
      <c r="K257" s="143">
        <v>0</v>
      </c>
    </row>
    <row r="258" spans="1:11" s="71" customFormat="1" ht="13.5" customHeight="1">
      <c r="A258" s="23"/>
      <c r="B258" s="32"/>
      <c r="C258" s="16">
        <v>4110</v>
      </c>
      <c r="D258" s="16" t="s">
        <v>19</v>
      </c>
      <c r="E258" s="143">
        <v>388301</v>
      </c>
      <c r="F258" s="143">
        <v>381522.12</v>
      </c>
      <c r="G258" s="151">
        <f t="shared" si="21"/>
        <v>0.9825422030847204</v>
      </c>
      <c r="H258" s="143">
        <v>388301</v>
      </c>
      <c r="I258" s="143">
        <v>381522.12</v>
      </c>
      <c r="J258" s="143">
        <v>0</v>
      </c>
      <c r="K258" s="143">
        <v>0</v>
      </c>
    </row>
    <row r="259" spans="1:11" s="71" customFormat="1" ht="13.5" customHeight="1">
      <c r="A259" s="23"/>
      <c r="B259" s="32"/>
      <c r="C259" s="16">
        <v>4120</v>
      </c>
      <c r="D259" s="16" t="s">
        <v>20</v>
      </c>
      <c r="E259" s="143">
        <v>44399</v>
      </c>
      <c r="F259" s="143">
        <v>43082.37</v>
      </c>
      <c r="G259" s="151">
        <f t="shared" si="21"/>
        <v>0.9703455032771009</v>
      </c>
      <c r="H259" s="143">
        <v>44399</v>
      </c>
      <c r="I259" s="143">
        <v>43082.37</v>
      </c>
      <c r="J259" s="143">
        <v>0</v>
      </c>
      <c r="K259" s="143">
        <v>0</v>
      </c>
    </row>
    <row r="260" spans="1:11" s="71" customFormat="1" ht="157.5" customHeight="1">
      <c r="A260" s="23"/>
      <c r="B260" s="24">
        <v>80152</v>
      </c>
      <c r="C260" s="16"/>
      <c r="D260" s="96" t="s">
        <v>159</v>
      </c>
      <c r="E260" s="160">
        <f>SUM(E261:E265)</f>
        <v>770790.88</v>
      </c>
      <c r="F260" s="160">
        <f>SUM(F261:F265)</f>
        <v>750067.49</v>
      </c>
      <c r="G260" s="142">
        <f aca="true" t="shared" si="23" ref="G260:G269">F260/E260</f>
        <v>0.9731141214332998</v>
      </c>
      <c r="H260" s="160">
        <f>SUM(H261:H265)</f>
        <v>770790.88</v>
      </c>
      <c r="I260" s="160">
        <f>SUM(I261:I265)</f>
        <v>750067.49</v>
      </c>
      <c r="J260" s="160">
        <f>SUM(J261:J265)</f>
        <v>0</v>
      </c>
      <c r="K260" s="160">
        <f>SUM(K261:K265)</f>
        <v>0</v>
      </c>
    </row>
    <row r="261" spans="1:11" s="71" customFormat="1" ht="24" customHeight="1">
      <c r="A261" s="23"/>
      <c r="B261" s="32"/>
      <c r="C261" s="16">
        <v>2540</v>
      </c>
      <c r="D261" s="30" t="s">
        <v>74</v>
      </c>
      <c r="E261" s="143">
        <v>14344.88</v>
      </c>
      <c r="F261" s="143">
        <v>14344.88</v>
      </c>
      <c r="G261" s="151">
        <f t="shared" si="23"/>
        <v>1</v>
      </c>
      <c r="H261" s="143">
        <v>14344.88</v>
      </c>
      <c r="I261" s="143">
        <v>14344.88</v>
      </c>
      <c r="J261" s="143">
        <v>0</v>
      </c>
      <c r="K261" s="143">
        <v>0</v>
      </c>
    </row>
    <row r="262" spans="1:11" s="71" customFormat="1" ht="13.5" customHeight="1">
      <c r="A262" s="23"/>
      <c r="B262" s="32"/>
      <c r="C262" s="16">
        <v>4010</v>
      </c>
      <c r="D262" s="97" t="s">
        <v>18</v>
      </c>
      <c r="E262" s="143">
        <v>633069</v>
      </c>
      <c r="F262" s="143">
        <v>615521.51</v>
      </c>
      <c r="G262" s="151">
        <f t="shared" si="23"/>
        <v>0.9722818681691885</v>
      </c>
      <c r="H262" s="143">
        <v>633069</v>
      </c>
      <c r="I262" s="143">
        <v>615521.51</v>
      </c>
      <c r="J262" s="143">
        <v>0</v>
      </c>
      <c r="K262" s="143">
        <v>0</v>
      </c>
    </row>
    <row r="263" spans="1:11" s="71" customFormat="1" ht="13.5" customHeight="1">
      <c r="A263" s="23"/>
      <c r="B263" s="32"/>
      <c r="C263" s="16">
        <v>4040</v>
      </c>
      <c r="D263" s="97" t="s">
        <v>42</v>
      </c>
      <c r="E263" s="143">
        <v>100</v>
      </c>
      <c r="F263" s="143">
        <v>0</v>
      </c>
      <c r="G263" s="151">
        <f t="shared" si="23"/>
        <v>0</v>
      </c>
      <c r="H263" s="143">
        <v>100</v>
      </c>
      <c r="I263" s="143">
        <v>0</v>
      </c>
      <c r="J263" s="143">
        <v>0</v>
      </c>
      <c r="K263" s="143">
        <v>0</v>
      </c>
    </row>
    <row r="264" spans="1:11" s="71" customFormat="1" ht="13.5" customHeight="1">
      <c r="A264" s="23"/>
      <c r="B264" s="32"/>
      <c r="C264" s="16">
        <v>4110</v>
      </c>
      <c r="D264" s="16" t="s">
        <v>19</v>
      </c>
      <c r="E264" s="143">
        <v>109781</v>
      </c>
      <c r="F264" s="143">
        <v>107001.85</v>
      </c>
      <c r="G264" s="151">
        <f t="shared" si="23"/>
        <v>0.9746845993386835</v>
      </c>
      <c r="H264" s="143">
        <v>109781</v>
      </c>
      <c r="I264" s="143">
        <v>107001.85</v>
      </c>
      <c r="J264" s="143">
        <v>0</v>
      </c>
      <c r="K264" s="143">
        <v>0</v>
      </c>
    </row>
    <row r="265" spans="1:11" s="71" customFormat="1" ht="13.5" customHeight="1">
      <c r="A265" s="23"/>
      <c r="B265" s="32"/>
      <c r="C265" s="16">
        <v>4120</v>
      </c>
      <c r="D265" s="16" t="s">
        <v>20</v>
      </c>
      <c r="E265" s="143">
        <v>13496</v>
      </c>
      <c r="F265" s="143">
        <v>13199.25</v>
      </c>
      <c r="G265" s="151">
        <f t="shared" si="23"/>
        <v>0.9780120035566093</v>
      </c>
      <c r="H265" s="143">
        <v>13496</v>
      </c>
      <c r="I265" s="143">
        <v>13199.25</v>
      </c>
      <c r="J265" s="143">
        <v>0</v>
      </c>
      <c r="K265" s="143">
        <v>0</v>
      </c>
    </row>
    <row r="266" spans="1:11" s="71" customFormat="1" ht="52.5" customHeight="1">
      <c r="A266" s="23"/>
      <c r="B266" s="107">
        <v>80153</v>
      </c>
      <c r="C266" s="106"/>
      <c r="D266" s="96" t="s">
        <v>166</v>
      </c>
      <c r="E266" s="178">
        <f>E267+E268+E269</f>
        <v>329039</v>
      </c>
      <c r="F266" s="178">
        <f>F267+F268+F269</f>
        <v>323828.95</v>
      </c>
      <c r="G266" s="179">
        <f t="shared" si="23"/>
        <v>0.9841658587583842</v>
      </c>
      <c r="H266" s="178">
        <f>H267+H268+H269</f>
        <v>329039</v>
      </c>
      <c r="I266" s="178">
        <f>I267+I268+I269</f>
        <v>323828.95</v>
      </c>
      <c r="J266" s="178">
        <f>J267+J268+J269</f>
        <v>0</v>
      </c>
      <c r="K266" s="178">
        <f>K267+K268+K269</f>
        <v>0</v>
      </c>
    </row>
    <row r="267" spans="1:11" s="71" customFormat="1" ht="63" customHeight="1">
      <c r="A267" s="23"/>
      <c r="B267" s="32"/>
      <c r="C267" s="16">
        <v>2830</v>
      </c>
      <c r="D267" s="97" t="s">
        <v>167</v>
      </c>
      <c r="E267" s="143">
        <v>29823.75</v>
      </c>
      <c r="F267" s="143">
        <v>29776.23</v>
      </c>
      <c r="G267" s="151">
        <f t="shared" si="23"/>
        <v>0.9984066390041494</v>
      </c>
      <c r="H267" s="143">
        <v>29823.75</v>
      </c>
      <c r="I267" s="143">
        <v>29776.23</v>
      </c>
      <c r="J267" s="143">
        <v>0</v>
      </c>
      <c r="K267" s="143">
        <v>0</v>
      </c>
    </row>
    <row r="268" spans="1:11" s="71" customFormat="1" ht="13.5" customHeight="1">
      <c r="A268" s="23"/>
      <c r="B268" s="32"/>
      <c r="C268" s="16">
        <v>4210</v>
      </c>
      <c r="D268" s="21" t="s">
        <v>26</v>
      </c>
      <c r="E268" s="143">
        <v>3258.15</v>
      </c>
      <c r="F268" s="143">
        <v>3258.15</v>
      </c>
      <c r="G268" s="151">
        <f t="shared" si="23"/>
        <v>1</v>
      </c>
      <c r="H268" s="143">
        <v>3258.15</v>
      </c>
      <c r="I268" s="143">
        <v>3258.15</v>
      </c>
      <c r="J268" s="143">
        <v>0</v>
      </c>
      <c r="K268" s="143">
        <v>0</v>
      </c>
    </row>
    <row r="269" spans="1:11" s="71" customFormat="1" ht="24.75" customHeight="1">
      <c r="A269" s="23"/>
      <c r="B269" s="32"/>
      <c r="C269" s="16">
        <v>4240</v>
      </c>
      <c r="D269" s="30" t="s">
        <v>75</v>
      </c>
      <c r="E269" s="143">
        <v>295957.1</v>
      </c>
      <c r="F269" s="143">
        <v>290794.57</v>
      </c>
      <c r="G269" s="151">
        <f t="shared" si="23"/>
        <v>0.9825564921402461</v>
      </c>
      <c r="H269" s="143">
        <v>295957.1</v>
      </c>
      <c r="I269" s="143">
        <v>290794.57</v>
      </c>
      <c r="J269" s="143">
        <v>0</v>
      </c>
      <c r="K269" s="143">
        <v>0</v>
      </c>
    </row>
    <row r="270" spans="1:12" s="76" customFormat="1" ht="13.5" customHeight="1">
      <c r="A270" s="23"/>
      <c r="B270" s="24">
        <v>80195</v>
      </c>
      <c r="C270" s="31"/>
      <c r="D270" s="25" t="s">
        <v>17</v>
      </c>
      <c r="E270" s="160">
        <f>SUM(E271:E274)</f>
        <v>318863</v>
      </c>
      <c r="F270" s="160">
        <f>SUM(F271:F274)</f>
        <v>314413</v>
      </c>
      <c r="G270" s="142">
        <f aca="true" t="shared" si="24" ref="G270:G313">F270/E270</f>
        <v>0.9860441631672536</v>
      </c>
      <c r="H270" s="160">
        <f>SUM(H271:H274)</f>
        <v>307263</v>
      </c>
      <c r="I270" s="160">
        <f>SUM(I271:I274)</f>
        <v>306413</v>
      </c>
      <c r="J270" s="160">
        <f>J271+J272+J273+J274</f>
        <v>11600</v>
      </c>
      <c r="K270" s="160">
        <f>K271+K272+K273+K274</f>
        <v>8000</v>
      </c>
      <c r="L270" s="75"/>
    </row>
    <row r="271" spans="1:12" s="76" customFormat="1" ht="13.5" customHeight="1">
      <c r="A271" s="23"/>
      <c r="B271" s="32"/>
      <c r="C271" s="36">
        <v>4170</v>
      </c>
      <c r="D271" s="21" t="s">
        <v>38</v>
      </c>
      <c r="E271" s="143">
        <v>2500</v>
      </c>
      <c r="F271" s="143">
        <v>1650</v>
      </c>
      <c r="G271" s="151">
        <v>0</v>
      </c>
      <c r="H271" s="143">
        <v>2500</v>
      </c>
      <c r="I271" s="143">
        <v>1650</v>
      </c>
      <c r="J271" s="143">
        <v>0</v>
      </c>
      <c r="K271" s="143">
        <v>0</v>
      </c>
      <c r="L271" s="75"/>
    </row>
    <row r="272" spans="1:12" s="76" customFormat="1" ht="13.5" customHeight="1">
      <c r="A272" s="23"/>
      <c r="B272" s="32"/>
      <c r="C272" s="36">
        <v>4300</v>
      </c>
      <c r="D272" s="21" t="s">
        <v>27</v>
      </c>
      <c r="E272" s="143">
        <v>53000</v>
      </c>
      <c r="F272" s="143">
        <v>53000</v>
      </c>
      <c r="G272" s="151">
        <f>F272/E272</f>
        <v>1</v>
      </c>
      <c r="H272" s="143">
        <v>53000</v>
      </c>
      <c r="I272" s="143">
        <v>53000</v>
      </c>
      <c r="J272" s="143">
        <v>0</v>
      </c>
      <c r="K272" s="143">
        <v>0</v>
      </c>
      <c r="L272" s="75"/>
    </row>
    <row r="273" spans="1:11" s="76" customFormat="1" ht="12" customHeight="1">
      <c r="A273" s="23"/>
      <c r="B273" s="32"/>
      <c r="C273" s="16">
        <v>4440</v>
      </c>
      <c r="D273" s="30" t="s">
        <v>43</v>
      </c>
      <c r="E273" s="143">
        <v>251763</v>
      </c>
      <c r="F273" s="143">
        <v>251763</v>
      </c>
      <c r="G273" s="151">
        <f t="shared" si="24"/>
        <v>1</v>
      </c>
      <c r="H273" s="143">
        <f>E273</f>
        <v>251763</v>
      </c>
      <c r="I273" s="143">
        <f>F273</f>
        <v>251763</v>
      </c>
      <c r="J273" s="143">
        <v>0</v>
      </c>
      <c r="K273" s="143">
        <v>0</v>
      </c>
    </row>
    <row r="274" spans="1:11" s="76" customFormat="1" ht="25.5" customHeight="1">
      <c r="A274" s="23"/>
      <c r="B274" s="34"/>
      <c r="C274" s="16">
        <v>6060</v>
      </c>
      <c r="D274" s="97" t="s">
        <v>29</v>
      </c>
      <c r="E274" s="143">
        <v>11600</v>
      </c>
      <c r="F274" s="143">
        <v>8000</v>
      </c>
      <c r="G274" s="151">
        <f t="shared" si="24"/>
        <v>0.6896551724137931</v>
      </c>
      <c r="H274" s="143">
        <v>0</v>
      </c>
      <c r="I274" s="143">
        <v>0</v>
      </c>
      <c r="J274" s="143">
        <v>11600</v>
      </c>
      <c r="K274" s="143">
        <v>8000</v>
      </c>
    </row>
    <row r="275" spans="1:11" ht="12.75" customHeight="1">
      <c r="A275" s="200">
        <v>803</v>
      </c>
      <c r="B275" s="9"/>
      <c r="C275" s="21"/>
      <c r="D275" s="77" t="s">
        <v>84</v>
      </c>
      <c r="E275" s="168">
        <f>E276</f>
        <v>100000</v>
      </c>
      <c r="F275" s="168">
        <f>F276</f>
        <v>100000</v>
      </c>
      <c r="G275" s="156">
        <f t="shared" si="24"/>
        <v>1</v>
      </c>
      <c r="H275" s="168">
        <f>H276</f>
        <v>100000</v>
      </c>
      <c r="I275" s="168">
        <f>I276</f>
        <v>100000</v>
      </c>
      <c r="J275" s="168">
        <f>J276</f>
        <v>0</v>
      </c>
      <c r="K275" s="168">
        <f>K276</f>
        <v>0</v>
      </c>
    </row>
    <row r="276" spans="1:11" s="71" customFormat="1" ht="15" customHeight="1">
      <c r="A276" s="200"/>
      <c r="B276" s="196">
        <v>80395</v>
      </c>
      <c r="C276" s="31"/>
      <c r="D276" s="65" t="s">
        <v>17</v>
      </c>
      <c r="E276" s="160">
        <f>SUM(E277)</f>
        <v>100000</v>
      </c>
      <c r="F276" s="160">
        <f>SUM(F277)</f>
        <v>100000</v>
      </c>
      <c r="G276" s="142">
        <f t="shared" si="24"/>
        <v>1</v>
      </c>
      <c r="H276" s="160">
        <f>SUM(H277)</f>
        <v>100000</v>
      </c>
      <c r="I276" s="160">
        <f>SUM(I277)</f>
        <v>100000</v>
      </c>
      <c r="J276" s="160">
        <f>SUM(J277)</f>
        <v>0</v>
      </c>
      <c r="K276" s="160">
        <f>SUM(K277)</f>
        <v>0</v>
      </c>
    </row>
    <row r="277" spans="1:11" s="71" customFormat="1" ht="36.75" customHeight="1">
      <c r="A277" s="200"/>
      <c r="B277" s="196"/>
      <c r="C277" s="16">
        <v>2800</v>
      </c>
      <c r="D277" s="78" t="s">
        <v>85</v>
      </c>
      <c r="E277" s="143">
        <v>100000</v>
      </c>
      <c r="F277" s="143">
        <v>100000</v>
      </c>
      <c r="G277" s="151">
        <f t="shared" si="24"/>
        <v>1</v>
      </c>
      <c r="H277" s="143">
        <f>E277</f>
        <v>100000</v>
      </c>
      <c r="I277" s="143">
        <f>F277</f>
        <v>100000</v>
      </c>
      <c r="J277" s="143">
        <v>0</v>
      </c>
      <c r="K277" s="143">
        <v>0</v>
      </c>
    </row>
    <row r="278" spans="1:12" ht="14.25" customHeight="1">
      <c r="A278" s="44">
        <v>851</v>
      </c>
      <c r="B278" s="21"/>
      <c r="C278" s="21"/>
      <c r="D278" s="79" t="s">
        <v>86</v>
      </c>
      <c r="E278" s="189">
        <f>E279+E282+E298</f>
        <v>756793.63</v>
      </c>
      <c r="F278" s="189">
        <f>F279+F282+F298</f>
        <v>668967.3699999999</v>
      </c>
      <c r="G278" s="180">
        <f>F278/E278</f>
        <v>0.8839495253151112</v>
      </c>
      <c r="H278" s="189">
        <f>H279+H282+H298</f>
        <v>756793.63</v>
      </c>
      <c r="I278" s="189">
        <f>I279+I282+I298</f>
        <v>668967.3699999999</v>
      </c>
      <c r="J278" s="189">
        <f>J279+J282+J298</f>
        <v>0</v>
      </c>
      <c r="K278" s="189">
        <f>K279+K282+K298</f>
        <v>0</v>
      </c>
      <c r="L278" s="22"/>
    </row>
    <row r="279" spans="1:11" s="71" customFormat="1" ht="12.75">
      <c r="A279" s="23"/>
      <c r="B279" s="24">
        <v>85153</v>
      </c>
      <c r="C279" s="31"/>
      <c r="D279" s="72" t="s">
        <v>87</v>
      </c>
      <c r="E279" s="160">
        <f>SUM(E280:E281)</f>
        <v>35000</v>
      </c>
      <c r="F279" s="160">
        <f>SUM(F280:F281)</f>
        <v>35000</v>
      </c>
      <c r="G279" s="142">
        <f t="shared" si="24"/>
        <v>1</v>
      </c>
      <c r="H279" s="160">
        <f>SUM(H280:H281)</f>
        <v>35000</v>
      </c>
      <c r="I279" s="160">
        <f>SUM(I280:I281)</f>
        <v>35000</v>
      </c>
      <c r="J279" s="160">
        <f>SUM(J280:J281)</f>
        <v>0</v>
      </c>
      <c r="K279" s="160">
        <f>SUM(K280:K281)</f>
        <v>0</v>
      </c>
    </row>
    <row r="280" spans="1:11" s="71" customFormat="1" ht="12.75">
      <c r="A280" s="23"/>
      <c r="B280" s="32"/>
      <c r="C280" s="16">
        <v>4210</v>
      </c>
      <c r="D280" s="16" t="s">
        <v>26</v>
      </c>
      <c r="E280" s="143">
        <v>4000</v>
      </c>
      <c r="F280" s="143">
        <v>4000</v>
      </c>
      <c r="G280" s="151">
        <f t="shared" si="24"/>
        <v>1</v>
      </c>
      <c r="H280" s="143">
        <f>E280</f>
        <v>4000</v>
      </c>
      <c r="I280" s="143">
        <f>F280</f>
        <v>4000</v>
      </c>
      <c r="J280" s="143">
        <v>0</v>
      </c>
      <c r="K280" s="143">
        <v>0</v>
      </c>
    </row>
    <row r="281" spans="1:11" s="71" customFormat="1" ht="12.75">
      <c r="A281" s="23"/>
      <c r="B281" s="34"/>
      <c r="C281" s="16">
        <v>4300</v>
      </c>
      <c r="D281" s="16" t="s">
        <v>27</v>
      </c>
      <c r="E281" s="143">
        <v>31000</v>
      </c>
      <c r="F281" s="143">
        <v>31000</v>
      </c>
      <c r="G281" s="151">
        <f t="shared" si="24"/>
        <v>1</v>
      </c>
      <c r="H281" s="143">
        <f>E281</f>
        <v>31000</v>
      </c>
      <c r="I281" s="143">
        <f>F281</f>
        <v>31000</v>
      </c>
      <c r="J281" s="143">
        <v>0</v>
      </c>
      <c r="K281" s="143">
        <v>0</v>
      </c>
    </row>
    <row r="282" spans="1:11" s="71" customFormat="1" ht="12" customHeight="1">
      <c r="A282" s="32"/>
      <c r="B282" s="24">
        <v>85154</v>
      </c>
      <c r="C282" s="31"/>
      <c r="D282" s="35" t="s">
        <v>88</v>
      </c>
      <c r="E282" s="160">
        <f>SUM(E283:E297)</f>
        <v>719793.63</v>
      </c>
      <c r="F282" s="160">
        <f>SUM(F283:F297)</f>
        <v>631967.3699999999</v>
      </c>
      <c r="G282" s="187">
        <f t="shared" si="24"/>
        <v>0.8779841105290135</v>
      </c>
      <c r="H282" s="160">
        <f>SUM(H283:H297)</f>
        <v>719793.63</v>
      </c>
      <c r="I282" s="160">
        <f>SUM(I283:I297)</f>
        <v>631967.3699999999</v>
      </c>
      <c r="J282" s="160">
        <f>SUM(J285:J297)</f>
        <v>0</v>
      </c>
      <c r="K282" s="160">
        <f>SUM(K285:K297)</f>
        <v>0</v>
      </c>
    </row>
    <row r="283" spans="1:11" s="71" customFormat="1" ht="37.5" customHeight="1">
      <c r="A283" s="32"/>
      <c r="B283" s="32"/>
      <c r="C283" s="36">
        <v>2800</v>
      </c>
      <c r="D283" s="78" t="s">
        <v>85</v>
      </c>
      <c r="E283" s="143">
        <v>120000</v>
      </c>
      <c r="F283" s="143">
        <v>61281.31</v>
      </c>
      <c r="G283" s="188">
        <f>F283/E283</f>
        <v>0.5106775833333334</v>
      </c>
      <c r="H283" s="143">
        <v>120000</v>
      </c>
      <c r="I283" s="143">
        <v>61281.31</v>
      </c>
      <c r="J283" s="143">
        <v>0</v>
      </c>
      <c r="K283" s="143">
        <v>0</v>
      </c>
    </row>
    <row r="284" spans="1:11" s="71" customFormat="1" ht="13.5" customHeight="1">
      <c r="A284" s="32"/>
      <c r="B284" s="32"/>
      <c r="C284" s="36">
        <v>3030</v>
      </c>
      <c r="D284" s="16" t="s">
        <v>45</v>
      </c>
      <c r="E284" s="143">
        <v>11000</v>
      </c>
      <c r="F284" s="143">
        <v>8453.72</v>
      </c>
      <c r="G284" s="151">
        <f t="shared" si="24"/>
        <v>0.76852</v>
      </c>
      <c r="H284" s="143">
        <v>11000</v>
      </c>
      <c r="I284" s="143">
        <v>8453.72</v>
      </c>
      <c r="J284" s="143">
        <v>0</v>
      </c>
      <c r="K284" s="143">
        <v>0</v>
      </c>
    </row>
    <row r="285" spans="1:11" s="71" customFormat="1" ht="13.5" customHeight="1">
      <c r="A285" s="32"/>
      <c r="B285" s="32"/>
      <c r="C285" s="16">
        <v>4010</v>
      </c>
      <c r="D285" s="16" t="s">
        <v>18</v>
      </c>
      <c r="E285" s="143">
        <v>110804</v>
      </c>
      <c r="F285" s="143">
        <v>101133.35</v>
      </c>
      <c r="G285" s="151">
        <f t="shared" si="24"/>
        <v>0.9127229161402116</v>
      </c>
      <c r="H285" s="143">
        <f aca="true" t="shared" si="25" ref="H285:H297">E285</f>
        <v>110804</v>
      </c>
      <c r="I285" s="143">
        <f aca="true" t="shared" si="26" ref="I285:I297">F285</f>
        <v>101133.35</v>
      </c>
      <c r="J285" s="143">
        <v>0</v>
      </c>
      <c r="K285" s="143">
        <v>0</v>
      </c>
    </row>
    <row r="286" spans="1:11" s="71" customFormat="1" ht="13.5" customHeight="1">
      <c r="A286" s="32"/>
      <c r="B286" s="32"/>
      <c r="C286" s="16">
        <v>4040</v>
      </c>
      <c r="D286" s="16" t="s">
        <v>42</v>
      </c>
      <c r="E286" s="143">
        <v>6158</v>
      </c>
      <c r="F286" s="143">
        <v>6117.72</v>
      </c>
      <c r="G286" s="151">
        <f t="shared" si="24"/>
        <v>0.9934589152322183</v>
      </c>
      <c r="H286" s="143">
        <f t="shared" si="25"/>
        <v>6158</v>
      </c>
      <c r="I286" s="143">
        <f t="shared" si="26"/>
        <v>6117.72</v>
      </c>
      <c r="J286" s="143">
        <v>0</v>
      </c>
      <c r="K286" s="143">
        <v>0</v>
      </c>
    </row>
    <row r="287" spans="1:11" s="71" customFormat="1" ht="13.5" customHeight="1">
      <c r="A287" s="32"/>
      <c r="B287" s="32"/>
      <c r="C287" s="16">
        <v>4110</v>
      </c>
      <c r="D287" s="16" t="s">
        <v>19</v>
      </c>
      <c r="E287" s="143">
        <v>27910</v>
      </c>
      <c r="F287" s="143">
        <v>19832.71</v>
      </c>
      <c r="G287" s="151">
        <f t="shared" si="24"/>
        <v>0.7105951271945539</v>
      </c>
      <c r="H287" s="143">
        <f t="shared" si="25"/>
        <v>27910</v>
      </c>
      <c r="I287" s="143">
        <f t="shared" si="26"/>
        <v>19832.71</v>
      </c>
      <c r="J287" s="143">
        <v>0</v>
      </c>
      <c r="K287" s="143">
        <v>0</v>
      </c>
    </row>
    <row r="288" spans="1:11" s="71" customFormat="1" ht="13.5" customHeight="1">
      <c r="A288" s="32"/>
      <c r="B288" s="32"/>
      <c r="C288" s="16">
        <v>4120</v>
      </c>
      <c r="D288" s="16" t="s">
        <v>20</v>
      </c>
      <c r="E288" s="143">
        <v>2540</v>
      </c>
      <c r="F288" s="143">
        <v>1451.02</v>
      </c>
      <c r="G288" s="151">
        <f t="shared" si="24"/>
        <v>0.5712677165354331</v>
      </c>
      <c r="H288" s="143">
        <f t="shared" si="25"/>
        <v>2540</v>
      </c>
      <c r="I288" s="143">
        <f t="shared" si="26"/>
        <v>1451.02</v>
      </c>
      <c r="J288" s="143">
        <v>0</v>
      </c>
      <c r="K288" s="143">
        <v>0</v>
      </c>
    </row>
    <row r="289" spans="1:11" s="71" customFormat="1" ht="13.5" customHeight="1">
      <c r="A289" s="32"/>
      <c r="B289" s="32"/>
      <c r="C289" s="16">
        <v>4170</v>
      </c>
      <c r="D289" s="16" t="s">
        <v>38</v>
      </c>
      <c r="E289" s="143">
        <v>166740</v>
      </c>
      <c r="F289" s="143">
        <v>166740</v>
      </c>
      <c r="G289" s="151">
        <f t="shared" si="24"/>
        <v>1</v>
      </c>
      <c r="H289" s="143">
        <f t="shared" si="25"/>
        <v>166740</v>
      </c>
      <c r="I289" s="143">
        <f t="shared" si="26"/>
        <v>166740</v>
      </c>
      <c r="J289" s="143">
        <v>0</v>
      </c>
      <c r="K289" s="143">
        <v>0</v>
      </c>
    </row>
    <row r="290" spans="1:11" s="71" customFormat="1" ht="13.5" customHeight="1">
      <c r="A290" s="32"/>
      <c r="B290" s="39"/>
      <c r="C290" s="16">
        <v>4210</v>
      </c>
      <c r="D290" s="16" t="s">
        <v>26</v>
      </c>
      <c r="E290" s="143">
        <v>75344</v>
      </c>
      <c r="F290" s="143">
        <v>73302.84</v>
      </c>
      <c r="G290" s="151">
        <f t="shared" si="24"/>
        <v>0.9729087916755149</v>
      </c>
      <c r="H290" s="143">
        <f t="shared" si="25"/>
        <v>75344</v>
      </c>
      <c r="I290" s="143">
        <f t="shared" si="26"/>
        <v>73302.84</v>
      </c>
      <c r="J290" s="143">
        <v>0</v>
      </c>
      <c r="K290" s="143">
        <v>0</v>
      </c>
    </row>
    <row r="291" spans="1:11" s="71" customFormat="1" ht="13.5" customHeight="1">
      <c r="A291" s="32"/>
      <c r="B291" s="39"/>
      <c r="C291" s="16">
        <v>4260</v>
      </c>
      <c r="D291" s="16" t="s">
        <v>50</v>
      </c>
      <c r="E291" s="143">
        <v>4000</v>
      </c>
      <c r="F291" s="143">
        <v>1452.36</v>
      </c>
      <c r="G291" s="151">
        <f t="shared" si="24"/>
        <v>0.36308999999999997</v>
      </c>
      <c r="H291" s="143">
        <f t="shared" si="25"/>
        <v>4000</v>
      </c>
      <c r="I291" s="143">
        <f t="shared" si="26"/>
        <v>1452.36</v>
      </c>
      <c r="J291" s="143">
        <v>0</v>
      </c>
      <c r="K291" s="143">
        <v>0</v>
      </c>
    </row>
    <row r="292" spans="1:11" s="71" customFormat="1" ht="13.5" customHeight="1">
      <c r="A292" s="32"/>
      <c r="B292" s="39"/>
      <c r="C292" s="16">
        <v>4270</v>
      </c>
      <c r="D292" s="21" t="s">
        <v>31</v>
      </c>
      <c r="E292" s="143">
        <v>500</v>
      </c>
      <c r="F292" s="143">
        <v>0</v>
      </c>
      <c r="G292" s="151">
        <f t="shared" si="24"/>
        <v>0</v>
      </c>
      <c r="H292" s="143">
        <f t="shared" si="25"/>
        <v>500</v>
      </c>
      <c r="I292" s="143">
        <f t="shared" si="26"/>
        <v>0</v>
      </c>
      <c r="J292" s="143">
        <v>0</v>
      </c>
      <c r="K292" s="143">
        <v>0</v>
      </c>
    </row>
    <row r="293" spans="1:11" s="74" customFormat="1" ht="13.5" customHeight="1">
      <c r="A293" s="32"/>
      <c r="B293" s="32"/>
      <c r="C293" s="16">
        <v>4300</v>
      </c>
      <c r="D293" s="16" t="s">
        <v>27</v>
      </c>
      <c r="E293" s="143">
        <v>183047.63</v>
      </c>
      <c r="F293" s="143">
        <v>182645.13</v>
      </c>
      <c r="G293" s="151">
        <f t="shared" si="24"/>
        <v>0.9978011187579976</v>
      </c>
      <c r="H293" s="143">
        <f t="shared" si="25"/>
        <v>183047.63</v>
      </c>
      <c r="I293" s="143">
        <f t="shared" si="26"/>
        <v>182645.13</v>
      </c>
      <c r="J293" s="143">
        <v>0</v>
      </c>
      <c r="K293" s="143">
        <v>0</v>
      </c>
    </row>
    <row r="294" spans="1:11" s="71" customFormat="1" ht="39" customHeight="1">
      <c r="A294" s="32"/>
      <c r="B294" s="32"/>
      <c r="C294" s="42">
        <v>4360</v>
      </c>
      <c r="D294" s="30" t="s">
        <v>46</v>
      </c>
      <c r="E294" s="162">
        <v>2500</v>
      </c>
      <c r="F294" s="162">
        <v>1635.34</v>
      </c>
      <c r="G294" s="151">
        <f t="shared" si="24"/>
        <v>0.6541359999999999</v>
      </c>
      <c r="H294" s="143">
        <f t="shared" si="25"/>
        <v>2500</v>
      </c>
      <c r="I294" s="143">
        <f t="shared" si="26"/>
        <v>1635.34</v>
      </c>
      <c r="J294" s="143">
        <v>0</v>
      </c>
      <c r="K294" s="143">
        <v>0</v>
      </c>
    </row>
    <row r="295" spans="1:11" s="71" customFormat="1" ht="15" customHeight="1">
      <c r="A295" s="32"/>
      <c r="B295" s="32"/>
      <c r="C295" s="16">
        <v>4410</v>
      </c>
      <c r="D295" s="30" t="s">
        <v>53</v>
      </c>
      <c r="E295" s="143">
        <v>1000</v>
      </c>
      <c r="F295" s="143">
        <v>307.52</v>
      </c>
      <c r="G295" s="151">
        <f t="shared" si="24"/>
        <v>0.30751999999999996</v>
      </c>
      <c r="H295" s="143">
        <f t="shared" si="25"/>
        <v>1000</v>
      </c>
      <c r="I295" s="143">
        <f t="shared" si="26"/>
        <v>307.52</v>
      </c>
      <c r="J295" s="143">
        <v>0</v>
      </c>
      <c r="K295" s="143">
        <v>0</v>
      </c>
    </row>
    <row r="296" spans="1:11" s="71" customFormat="1" ht="15" customHeight="1">
      <c r="A296" s="32"/>
      <c r="B296" s="32"/>
      <c r="C296" s="16">
        <v>4430</v>
      </c>
      <c r="D296" s="30" t="s">
        <v>22</v>
      </c>
      <c r="E296" s="143">
        <v>250</v>
      </c>
      <c r="F296" s="143">
        <v>168.64</v>
      </c>
      <c r="G296" s="151">
        <f t="shared" si="24"/>
        <v>0.6745599999999999</v>
      </c>
      <c r="H296" s="143">
        <f t="shared" si="25"/>
        <v>250</v>
      </c>
      <c r="I296" s="143">
        <f t="shared" si="26"/>
        <v>168.64</v>
      </c>
      <c r="J296" s="143">
        <v>0</v>
      </c>
      <c r="K296" s="143">
        <v>0</v>
      </c>
    </row>
    <row r="297" spans="1:11" s="71" customFormat="1" ht="27" customHeight="1">
      <c r="A297" s="32"/>
      <c r="B297" s="34"/>
      <c r="C297" s="16">
        <v>4700</v>
      </c>
      <c r="D297" s="30" t="s">
        <v>56</v>
      </c>
      <c r="E297" s="143">
        <v>8000</v>
      </c>
      <c r="F297" s="143">
        <v>7445.71</v>
      </c>
      <c r="G297" s="151">
        <f t="shared" si="24"/>
        <v>0.93071375</v>
      </c>
      <c r="H297" s="143">
        <f t="shared" si="25"/>
        <v>8000</v>
      </c>
      <c r="I297" s="143">
        <f t="shared" si="26"/>
        <v>7445.71</v>
      </c>
      <c r="J297" s="143">
        <v>0</v>
      </c>
      <c r="K297" s="143">
        <v>0</v>
      </c>
    </row>
    <row r="298" spans="1:11" s="71" customFormat="1" ht="13.5" customHeight="1">
      <c r="A298" s="32"/>
      <c r="B298" s="26">
        <v>85195</v>
      </c>
      <c r="C298" s="43"/>
      <c r="D298" s="35" t="s">
        <v>17</v>
      </c>
      <c r="E298" s="160">
        <f>SUM(E299:E303)</f>
        <v>2000</v>
      </c>
      <c r="F298" s="160">
        <f>SUM(F299:F303)</f>
        <v>2000</v>
      </c>
      <c r="G298" s="142">
        <f>F298/E298</f>
        <v>1</v>
      </c>
      <c r="H298" s="160">
        <f>SUM(H299:H303)</f>
        <v>2000</v>
      </c>
      <c r="I298" s="160">
        <f>SUM(I299:I303)</f>
        <v>2000</v>
      </c>
      <c r="J298" s="160">
        <f>SUM(J299:J303)</f>
        <v>0</v>
      </c>
      <c r="K298" s="160">
        <f>SUM(K300:K303)</f>
        <v>0</v>
      </c>
    </row>
    <row r="299" spans="1:11" s="71" customFormat="1" ht="14.25" customHeight="1">
      <c r="A299" s="32"/>
      <c r="B299" s="26"/>
      <c r="C299" s="62">
        <v>4010</v>
      </c>
      <c r="D299" s="16" t="s">
        <v>18</v>
      </c>
      <c r="E299" s="143">
        <v>1400</v>
      </c>
      <c r="F299" s="143">
        <v>1400</v>
      </c>
      <c r="G299" s="151">
        <f t="shared" si="24"/>
        <v>1</v>
      </c>
      <c r="H299" s="143">
        <v>1400</v>
      </c>
      <c r="I299" s="143">
        <v>1400</v>
      </c>
      <c r="J299" s="143">
        <v>0</v>
      </c>
      <c r="K299" s="143">
        <v>0</v>
      </c>
    </row>
    <row r="300" spans="1:11" s="71" customFormat="1" ht="14.25" customHeight="1">
      <c r="A300" s="32"/>
      <c r="B300" s="26"/>
      <c r="C300" s="62">
        <v>4110</v>
      </c>
      <c r="D300" s="16" t="s">
        <v>19</v>
      </c>
      <c r="E300" s="143">
        <v>273</v>
      </c>
      <c r="F300" s="143">
        <v>273</v>
      </c>
      <c r="G300" s="151">
        <f t="shared" si="24"/>
        <v>1</v>
      </c>
      <c r="H300" s="143">
        <v>273</v>
      </c>
      <c r="I300" s="143">
        <v>273</v>
      </c>
      <c r="J300" s="143">
        <v>0</v>
      </c>
      <c r="K300" s="143">
        <v>0</v>
      </c>
    </row>
    <row r="301" spans="1:11" s="71" customFormat="1" ht="14.25" customHeight="1">
      <c r="A301" s="32"/>
      <c r="B301" s="26"/>
      <c r="C301" s="62">
        <v>4120</v>
      </c>
      <c r="D301" s="16" t="s">
        <v>20</v>
      </c>
      <c r="E301" s="143">
        <v>45</v>
      </c>
      <c r="F301" s="143">
        <v>45</v>
      </c>
      <c r="G301" s="151">
        <f t="shared" si="24"/>
        <v>1</v>
      </c>
      <c r="H301" s="143">
        <v>45</v>
      </c>
      <c r="I301" s="143">
        <v>45</v>
      </c>
      <c r="J301" s="143">
        <v>0</v>
      </c>
      <c r="K301" s="143">
        <v>0</v>
      </c>
    </row>
    <row r="302" spans="1:11" s="71" customFormat="1" ht="12" customHeight="1">
      <c r="A302" s="32"/>
      <c r="B302" s="26"/>
      <c r="C302" s="62">
        <v>4210</v>
      </c>
      <c r="D302" s="16" t="s">
        <v>26</v>
      </c>
      <c r="E302" s="143">
        <v>232</v>
      </c>
      <c r="F302" s="143">
        <v>232</v>
      </c>
      <c r="G302" s="151">
        <f t="shared" si="24"/>
        <v>1</v>
      </c>
      <c r="H302" s="143">
        <v>232</v>
      </c>
      <c r="I302" s="143">
        <v>232</v>
      </c>
      <c r="J302" s="143">
        <v>0</v>
      </c>
      <c r="K302" s="143">
        <v>0</v>
      </c>
    </row>
    <row r="303" spans="1:11" s="71" customFormat="1" ht="12" customHeight="1">
      <c r="A303" s="34"/>
      <c r="B303" s="28"/>
      <c r="C303" s="62">
        <v>4300</v>
      </c>
      <c r="D303" s="21" t="s">
        <v>27</v>
      </c>
      <c r="E303" s="143">
        <v>50</v>
      </c>
      <c r="F303" s="143">
        <v>50</v>
      </c>
      <c r="G303" s="151">
        <f t="shared" si="24"/>
        <v>1</v>
      </c>
      <c r="H303" s="143">
        <v>50</v>
      </c>
      <c r="I303" s="143">
        <v>50</v>
      </c>
      <c r="J303" s="143">
        <v>0</v>
      </c>
      <c r="K303" s="143">
        <v>0</v>
      </c>
    </row>
    <row r="304" spans="1:12" ht="13.5" customHeight="1">
      <c r="A304" s="19">
        <v>852</v>
      </c>
      <c r="B304" s="99"/>
      <c r="C304" s="20"/>
      <c r="D304" s="79" t="s">
        <v>89</v>
      </c>
      <c r="E304" s="168">
        <f>E305+E307+E314+E316+E319+E322+E325+E347+E354+E356</f>
        <v>6253330</v>
      </c>
      <c r="F304" s="168">
        <f>F305+F307+F314+F316+F319+F322+F325+F347+F354+F356</f>
        <v>5973249.05</v>
      </c>
      <c r="G304" s="156">
        <f>F304/E304</f>
        <v>0.9552109116262855</v>
      </c>
      <c r="H304" s="168">
        <f>H305+H307+H314+H316+H319+H322+H325+H347+H354+H356</f>
        <v>6226430</v>
      </c>
      <c r="I304" s="168">
        <f>I305+I307+I314+I316+I319+I322+I325+I347+I354+I356</f>
        <v>5946349.05</v>
      </c>
      <c r="J304" s="168">
        <f>J305+J307+J314+J316+J319+J322+J325+J347+J354+J356</f>
        <v>26900</v>
      </c>
      <c r="K304" s="168">
        <f>K305+K307+K314+K316+K319+K322+K325+K347+K354+K356</f>
        <v>26900</v>
      </c>
      <c r="L304" s="22"/>
    </row>
    <row r="305" spans="1:11" s="71" customFormat="1" ht="12.75">
      <c r="A305" s="23"/>
      <c r="B305" s="58">
        <v>85202</v>
      </c>
      <c r="C305" s="50"/>
      <c r="D305" s="72" t="s">
        <v>91</v>
      </c>
      <c r="E305" s="160">
        <f>E306</f>
        <v>460000</v>
      </c>
      <c r="F305" s="160">
        <f>F306</f>
        <v>443534.99</v>
      </c>
      <c r="G305" s="142">
        <f t="shared" si="24"/>
        <v>0.9642065</v>
      </c>
      <c r="H305" s="160">
        <f>H306</f>
        <v>460000</v>
      </c>
      <c r="I305" s="160">
        <f>I306</f>
        <v>443534.99</v>
      </c>
      <c r="J305" s="160">
        <f>J306</f>
        <v>0</v>
      </c>
      <c r="K305" s="160">
        <f>K306</f>
        <v>0</v>
      </c>
    </row>
    <row r="306" spans="1:12" s="71" customFormat="1" ht="38.25">
      <c r="A306" s="23"/>
      <c r="B306" s="64"/>
      <c r="C306" s="62">
        <v>4330</v>
      </c>
      <c r="D306" s="78" t="s">
        <v>90</v>
      </c>
      <c r="E306" s="143">
        <v>460000</v>
      </c>
      <c r="F306" s="143">
        <v>443534.99</v>
      </c>
      <c r="G306" s="151">
        <f t="shared" si="24"/>
        <v>0.9642065</v>
      </c>
      <c r="H306" s="143">
        <f>E306</f>
        <v>460000</v>
      </c>
      <c r="I306" s="143">
        <f>F306</f>
        <v>443534.99</v>
      </c>
      <c r="J306" s="143">
        <v>0</v>
      </c>
      <c r="K306" s="143">
        <v>0</v>
      </c>
      <c r="L306" s="73"/>
    </row>
    <row r="307" spans="1:11" s="71" customFormat="1" ht="25.5">
      <c r="A307" s="32"/>
      <c r="B307" s="24">
        <v>85205</v>
      </c>
      <c r="C307" s="31"/>
      <c r="D307" s="72" t="s">
        <v>92</v>
      </c>
      <c r="E307" s="160">
        <f>SUM(E308:E313)</f>
        <v>59631</v>
      </c>
      <c r="F307" s="160">
        <f>SUM(F308:F313)</f>
        <v>55956.659999999996</v>
      </c>
      <c r="G307" s="142">
        <f t="shared" si="24"/>
        <v>0.9383820496050711</v>
      </c>
      <c r="H307" s="160">
        <f>SUM(H308:H313)</f>
        <v>59631</v>
      </c>
      <c r="I307" s="160">
        <f>SUM(I308:I313)</f>
        <v>55956.659999999996</v>
      </c>
      <c r="J307" s="160">
        <f>SUM(J308:J313)</f>
        <v>0</v>
      </c>
      <c r="K307" s="160">
        <f>SUM(K308:K313)</f>
        <v>0</v>
      </c>
    </row>
    <row r="308" spans="1:11" s="71" customFormat="1" ht="12.75">
      <c r="A308" s="32"/>
      <c r="B308" s="32"/>
      <c r="C308" s="42">
        <v>4010</v>
      </c>
      <c r="D308" s="42" t="s">
        <v>18</v>
      </c>
      <c r="E308" s="162">
        <v>39288</v>
      </c>
      <c r="F308" s="162">
        <v>36288</v>
      </c>
      <c r="G308" s="167">
        <f t="shared" si="24"/>
        <v>0.9236408063530849</v>
      </c>
      <c r="H308" s="162">
        <f>E308</f>
        <v>39288</v>
      </c>
      <c r="I308" s="162">
        <f>F308</f>
        <v>36288</v>
      </c>
      <c r="J308" s="162">
        <v>0</v>
      </c>
      <c r="K308" s="162">
        <v>0</v>
      </c>
    </row>
    <row r="309" spans="1:11" s="71" customFormat="1" ht="12.75">
      <c r="A309" s="32"/>
      <c r="B309" s="32"/>
      <c r="C309" s="16">
        <v>4040</v>
      </c>
      <c r="D309" s="16" t="s">
        <v>42</v>
      </c>
      <c r="E309" s="143">
        <v>2939</v>
      </c>
      <c r="F309" s="143">
        <v>2938.42</v>
      </c>
      <c r="G309" s="151">
        <f t="shared" si="24"/>
        <v>0.9998026539639333</v>
      </c>
      <c r="H309" s="143">
        <v>2939</v>
      </c>
      <c r="I309" s="143">
        <v>2938.42</v>
      </c>
      <c r="J309" s="143">
        <v>0</v>
      </c>
      <c r="K309" s="143">
        <v>0</v>
      </c>
    </row>
    <row r="310" spans="1:11" s="71" customFormat="1" ht="12.75">
      <c r="A310" s="32"/>
      <c r="B310" s="32"/>
      <c r="C310" s="16">
        <v>4110</v>
      </c>
      <c r="D310" s="16" t="s">
        <v>19</v>
      </c>
      <c r="E310" s="143">
        <v>7368</v>
      </c>
      <c r="F310" s="143">
        <v>6769.17</v>
      </c>
      <c r="G310" s="151">
        <f t="shared" si="24"/>
        <v>0.9187255700325733</v>
      </c>
      <c r="H310" s="143">
        <f aca="true" t="shared" si="27" ref="H310:I313">E310</f>
        <v>7368</v>
      </c>
      <c r="I310" s="143">
        <f t="shared" si="27"/>
        <v>6769.17</v>
      </c>
      <c r="J310" s="143">
        <v>0</v>
      </c>
      <c r="K310" s="143">
        <v>0</v>
      </c>
    </row>
    <row r="311" spans="1:11" s="71" customFormat="1" ht="12.75">
      <c r="A311" s="34"/>
      <c r="B311" s="34"/>
      <c r="C311" s="16">
        <v>4120</v>
      </c>
      <c r="D311" s="16" t="s">
        <v>20</v>
      </c>
      <c r="E311" s="143">
        <v>1036</v>
      </c>
      <c r="F311" s="143">
        <v>961.07</v>
      </c>
      <c r="G311" s="151">
        <f t="shared" si="24"/>
        <v>0.9276737451737452</v>
      </c>
      <c r="H311" s="143">
        <f t="shared" si="27"/>
        <v>1036</v>
      </c>
      <c r="I311" s="143">
        <f t="shared" si="27"/>
        <v>961.07</v>
      </c>
      <c r="J311" s="143">
        <v>0</v>
      </c>
      <c r="K311" s="143">
        <v>0</v>
      </c>
    </row>
    <row r="312" spans="1:11" s="71" customFormat="1" ht="12.75">
      <c r="A312" s="32"/>
      <c r="B312" s="32"/>
      <c r="C312" s="16">
        <v>4210</v>
      </c>
      <c r="D312" s="16" t="s">
        <v>26</v>
      </c>
      <c r="E312" s="143">
        <v>3000</v>
      </c>
      <c r="F312" s="143">
        <v>3000</v>
      </c>
      <c r="G312" s="151">
        <f t="shared" si="24"/>
        <v>1</v>
      </c>
      <c r="H312" s="143">
        <f t="shared" si="27"/>
        <v>3000</v>
      </c>
      <c r="I312" s="143">
        <f t="shared" si="27"/>
        <v>3000</v>
      </c>
      <c r="J312" s="143">
        <v>0</v>
      </c>
      <c r="K312" s="143">
        <v>0</v>
      </c>
    </row>
    <row r="313" spans="1:11" s="71" customFormat="1" ht="12.75">
      <c r="A313" s="32"/>
      <c r="B313" s="34"/>
      <c r="C313" s="16">
        <v>4300</v>
      </c>
      <c r="D313" s="16" t="s">
        <v>27</v>
      </c>
      <c r="E313" s="143">
        <v>6000</v>
      </c>
      <c r="F313" s="143">
        <v>6000</v>
      </c>
      <c r="G313" s="151">
        <f t="shared" si="24"/>
        <v>1</v>
      </c>
      <c r="H313" s="143">
        <f t="shared" si="27"/>
        <v>6000</v>
      </c>
      <c r="I313" s="143">
        <f t="shared" si="27"/>
        <v>6000</v>
      </c>
      <c r="J313" s="143">
        <v>0</v>
      </c>
      <c r="K313" s="143">
        <v>0</v>
      </c>
    </row>
    <row r="314" spans="1:11" s="71" customFormat="1" ht="90" customHeight="1">
      <c r="A314" s="32"/>
      <c r="B314" s="201">
        <v>85213</v>
      </c>
      <c r="C314" s="46"/>
      <c r="D314" s="47" t="s">
        <v>94</v>
      </c>
      <c r="E314" s="166">
        <f>SUM(E315)</f>
        <v>133636</v>
      </c>
      <c r="F314" s="166">
        <f>SUM(F315)</f>
        <v>132626.26</v>
      </c>
      <c r="G314" s="142">
        <f aca="true" t="shared" si="28" ref="G314:G375">F314/E314</f>
        <v>0.9924441018887127</v>
      </c>
      <c r="H314" s="166">
        <f>SUM(H315)</f>
        <v>133636</v>
      </c>
      <c r="I314" s="166">
        <f>SUM(I315)</f>
        <v>132626.26</v>
      </c>
      <c r="J314" s="166">
        <f>SUM(J315)</f>
        <v>0</v>
      </c>
      <c r="K314" s="166">
        <f>SUM(K315)</f>
        <v>0</v>
      </c>
    </row>
    <row r="315" spans="1:11" s="71" customFormat="1" ht="14.25" customHeight="1">
      <c r="A315" s="32"/>
      <c r="B315" s="201"/>
      <c r="C315" s="16">
        <v>4130</v>
      </c>
      <c r="D315" s="30" t="s">
        <v>95</v>
      </c>
      <c r="E315" s="143">
        <v>133636</v>
      </c>
      <c r="F315" s="143">
        <v>132626.26</v>
      </c>
      <c r="G315" s="151">
        <f t="shared" si="28"/>
        <v>0.9924441018887127</v>
      </c>
      <c r="H315" s="143">
        <f>E315</f>
        <v>133636</v>
      </c>
      <c r="I315" s="143">
        <f>F315</f>
        <v>132626.26</v>
      </c>
      <c r="J315" s="143">
        <v>0</v>
      </c>
      <c r="K315" s="143">
        <v>0</v>
      </c>
    </row>
    <row r="316" spans="1:11" s="71" customFormat="1" ht="27" customHeight="1">
      <c r="A316" s="32"/>
      <c r="B316" s="196">
        <v>85214</v>
      </c>
      <c r="C316" s="31"/>
      <c r="D316" s="35" t="s">
        <v>96</v>
      </c>
      <c r="E316" s="160">
        <f>E317+E318</f>
        <v>402400</v>
      </c>
      <c r="F316" s="160">
        <f>F317+F318</f>
        <v>401187.63</v>
      </c>
      <c r="G316" s="142">
        <f>F316/E316</f>
        <v>0.9969871520874751</v>
      </c>
      <c r="H316" s="160">
        <f>H317+H318</f>
        <v>402400</v>
      </c>
      <c r="I316" s="160">
        <f>I317+I318</f>
        <v>401187.63</v>
      </c>
      <c r="J316" s="160">
        <f>J317+J318</f>
        <v>0</v>
      </c>
      <c r="K316" s="160">
        <f>K317+K318</f>
        <v>0</v>
      </c>
    </row>
    <row r="317" spans="1:11" s="71" customFormat="1" ht="24.75" customHeight="1">
      <c r="A317" s="32"/>
      <c r="B317" s="196"/>
      <c r="C317" s="140">
        <v>2950</v>
      </c>
      <c r="D317" s="114" t="s">
        <v>130</v>
      </c>
      <c r="E317" s="143">
        <v>1500</v>
      </c>
      <c r="F317" s="143">
        <v>737.09</v>
      </c>
      <c r="G317" s="151">
        <f>F317/E317</f>
        <v>0.49139333333333335</v>
      </c>
      <c r="H317" s="143">
        <v>1500</v>
      </c>
      <c r="I317" s="143">
        <v>737.09</v>
      </c>
      <c r="J317" s="143">
        <v>0</v>
      </c>
      <c r="K317" s="143">
        <v>0</v>
      </c>
    </row>
    <row r="318" spans="1:11" s="71" customFormat="1" ht="14.25" customHeight="1">
      <c r="A318" s="32"/>
      <c r="B318" s="196"/>
      <c r="C318" s="16">
        <v>3110</v>
      </c>
      <c r="D318" s="80" t="s">
        <v>93</v>
      </c>
      <c r="E318" s="143">
        <v>400900</v>
      </c>
      <c r="F318" s="143">
        <v>400450.54</v>
      </c>
      <c r="G318" s="151">
        <f t="shared" si="28"/>
        <v>0.9988788725367922</v>
      </c>
      <c r="H318" s="143">
        <f>E318</f>
        <v>400900</v>
      </c>
      <c r="I318" s="143">
        <f>F318</f>
        <v>400450.54</v>
      </c>
      <c r="J318" s="143">
        <v>0</v>
      </c>
      <c r="K318" s="143">
        <v>0</v>
      </c>
    </row>
    <row r="319" spans="1:11" s="71" customFormat="1" ht="12.75">
      <c r="A319" s="32"/>
      <c r="B319" s="196">
        <v>85215</v>
      </c>
      <c r="C319" s="31"/>
      <c r="D319" s="72" t="s">
        <v>97</v>
      </c>
      <c r="E319" s="160">
        <f>E320+E321</f>
        <v>935371</v>
      </c>
      <c r="F319" s="160">
        <f>F320+F321</f>
        <v>913379.3999999999</v>
      </c>
      <c r="G319" s="142">
        <f t="shared" si="28"/>
        <v>0.9764889011953545</v>
      </c>
      <c r="H319" s="160">
        <f>H320+H321</f>
        <v>935371</v>
      </c>
      <c r="I319" s="160">
        <f>I320+I321</f>
        <v>913379.3999999999</v>
      </c>
      <c r="J319" s="160">
        <v>0</v>
      </c>
      <c r="K319" s="160">
        <v>0</v>
      </c>
    </row>
    <row r="320" spans="1:11" s="71" customFormat="1" ht="12.75">
      <c r="A320" s="32"/>
      <c r="B320" s="196"/>
      <c r="C320" s="16">
        <v>3110</v>
      </c>
      <c r="D320" s="80" t="s">
        <v>93</v>
      </c>
      <c r="E320" s="143">
        <v>935179</v>
      </c>
      <c r="F320" s="143">
        <v>913193.83</v>
      </c>
      <c r="G320" s="151">
        <f t="shared" si="28"/>
        <v>0.9764909498609357</v>
      </c>
      <c r="H320" s="143">
        <f>E320</f>
        <v>935179</v>
      </c>
      <c r="I320" s="143">
        <f>F320</f>
        <v>913193.83</v>
      </c>
      <c r="J320" s="143">
        <v>0</v>
      </c>
      <c r="K320" s="143">
        <v>0</v>
      </c>
    </row>
    <row r="321" spans="1:11" s="71" customFormat="1" ht="12.75">
      <c r="A321" s="32"/>
      <c r="B321" s="196"/>
      <c r="C321" s="16">
        <v>4210</v>
      </c>
      <c r="D321" s="80" t="s">
        <v>26</v>
      </c>
      <c r="E321" s="143">
        <v>192</v>
      </c>
      <c r="F321" s="143">
        <v>185.57</v>
      </c>
      <c r="G321" s="151">
        <f t="shared" si="28"/>
        <v>0.9665104166666666</v>
      </c>
      <c r="H321" s="143">
        <v>192</v>
      </c>
      <c r="I321" s="143">
        <v>185.57</v>
      </c>
      <c r="J321" s="143">
        <v>0</v>
      </c>
      <c r="K321" s="143">
        <v>0</v>
      </c>
    </row>
    <row r="322" spans="1:11" s="71" customFormat="1" ht="12.75">
      <c r="A322" s="32"/>
      <c r="B322" s="196">
        <v>85216</v>
      </c>
      <c r="C322" s="31"/>
      <c r="D322" s="72" t="s">
        <v>98</v>
      </c>
      <c r="E322" s="160">
        <f>SUM(E323:E324)</f>
        <v>570000</v>
      </c>
      <c r="F322" s="160">
        <f>SUM(F323:F324)</f>
        <v>565149.07</v>
      </c>
      <c r="G322" s="142">
        <f t="shared" si="28"/>
        <v>0.991489596491228</v>
      </c>
      <c r="H322" s="160">
        <f>SUM(H323:H324)</f>
        <v>570000</v>
      </c>
      <c r="I322" s="160">
        <f>SUM(I323:I324)</f>
        <v>565149.07</v>
      </c>
      <c r="J322" s="160">
        <v>0</v>
      </c>
      <c r="K322" s="160">
        <v>0</v>
      </c>
    </row>
    <row r="323" spans="1:11" s="71" customFormat="1" ht="25.5">
      <c r="A323" s="32"/>
      <c r="B323" s="196"/>
      <c r="C323" s="36">
        <v>2950</v>
      </c>
      <c r="D323" s="97" t="s">
        <v>130</v>
      </c>
      <c r="E323" s="143">
        <v>7000</v>
      </c>
      <c r="F323" s="143">
        <v>4675.85</v>
      </c>
      <c r="G323" s="151">
        <f t="shared" si="28"/>
        <v>0.6679785714285715</v>
      </c>
      <c r="H323" s="143">
        <v>7000</v>
      </c>
      <c r="I323" s="143">
        <v>4675.85</v>
      </c>
      <c r="J323" s="143">
        <v>0</v>
      </c>
      <c r="K323" s="143">
        <v>0</v>
      </c>
    </row>
    <row r="324" spans="1:11" s="71" customFormat="1" ht="12.75">
      <c r="A324" s="32"/>
      <c r="B324" s="196"/>
      <c r="C324" s="16">
        <v>3110</v>
      </c>
      <c r="D324" s="80" t="s">
        <v>93</v>
      </c>
      <c r="E324" s="143">
        <v>563000</v>
      </c>
      <c r="F324" s="143">
        <v>560473.22</v>
      </c>
      <c r="G324" s="151">
        <f t="shared" si="28"/>
        <v>0.9955119360568383</v>
      </c>
      <c r="H324" s="143">
        <f>E324</f>
        <v>563000</v>
      </c>
      <c r="I324" s="143">
        <f>F324</f>
        <v>560473.22</v>
      </c>
      <c r="J324" s="143">
        <v>0</v>
      </c>
      <c r="K324" s="143">
        <v>0</v>
      </c>
    </row>
    <row r="325" spans="1:12" s="71" customFormat="1" ht="12.75">
      <c r="A325" s="32"/>
      <c r="B325" s="32">
        <v>85219</v>
      </c>
      <c r="C325" s="31"/>
      <c r="D325" s="72" t="s">
        <v>99</v>
      </c>
      <c r="E325" s="160">
        <f>SUM(E326:E346)</f>
        <v>3254288</v>
      </c>
      <c r="F325" s="160">
        <f>SUM(F326:F346)</f>
        <v>3082981.0300000003</v>
      </c>
      <c r="G325" s="142">
        <f t="shared" si="28"/>
        <v>0.9473596159897343</v>
      </c>
      <c r="H325" s="160">
        <f>SUM(H326:H346)</f>
        <v>3227388</v>
      </c>
      <c r="I325" s="160">
        <f>SUM(I326:I346)</f>
        <v>3056081.0300000003</v>
      </c>
      <c r="J325" s="160">
        <f>SUM(J326:J346)</f>
        <v>26900</v>
      </c>
      <c r="K325" s="160">
        <f>SUM(K326:K346)</f>
        <v>26900</v>
      </c>
      <c r="L325" s="73"/>
    </row>
    <row r="326" spans="1:12" s="71" customFormat="1" ht="25.5">
      <c r="A326" s="32"/>
      <c r="B326" s="32"/>
      <c r="C326" s="16">
        <v>3020</v>
      </c>
      <c r="D326" s="30" t="s">
        <v>48</v>
      </c>
      <c r="E326" s="143">
        <v>9400</v>
      </c>
      <c r="F326" s="143">
        <v>9400</v>
      </c>
      <c r="G326" s="151">
        <f t="shared" si="28"/>
        <v>1</v>
      </c>
      <c r="H326" s="143">
        <v>9400</v>
      </c>
      <c r="I326" s="143">
        <v>9400</v>
      </c>
      <c r="J326" s="143">
        <v>0</v>
      </c>
      <c r="K326" s="143">
        <v>0</v>
      </c>
      <c r="L326" s="73"/>
    </row>
    <row r="327" spans="1:11" s="71" customFormat="1" ht="12.75">
      <c r="A327" s="39"/>
      <c r="B327" s="32"/>
      <c r="C327" s="16">
        <v>3030</v>
      </c>
      <c r="D327" s="16" t="s">
        <v>45</v>
      </c>
      <c r="E327" s="143">
        <v>8880</v>
      </c>
      <c r="F327" s="143">
        <v>8880</v>
      </c>
      <c r="G327" s="151">
        <f t="shared" si="28"/>
        <v>1</v>
      </c>
      <c r="H327" s="143">
        <f aca="true" t="shared" si="29" ref="H327:I331">E327</f>
        <v>8880</v>
      </c>
      <c r="I327" s="143">
        <f t="shared" si="29"/>
        <v>8880</v>
      </c>
      <c r="J327" s="143">
        <v>0</v>
      </c>
      <c r="K327" s="143">
        <v>0</v>
      </c>
    </row>
    <row r="328" spans="1:11" s="71" customFormat="1" ht="12.75">
      <c r="A328" s="39"/>
      <c r="B328" s="39"/>
      <c r="C328" s="16">
        <v>4010</v>
      </c>
      <c r="D328" s="42" t="s">
        <v>18</v>
      </c>
      <c r="E328" s="162">
        <v>2050709</v>
      </c>
      <c r="F328" s="162">
        <v>1956359.69</v>
      </c>
      <c r="G328" s="167">
        <f t="shared" si="28"/>
        <v>0.9539918584255493</v>
      </c>
      <c r="H328" s="162">
        <f t="shared" si="29"/>
        <v>2050709</v>
      </c>
      <c r="I328" s="162">
        <f t="shared" si="29"/>
        <v>1956359.69</v>
      </c>
      <c r="J328" s="162">
        <v>0</v>
      </c>
      <c r="K328" s="162">
        <v>0</v>
      </c>
    </row>
    <row r="329" spans="1:11" s="71" customFormat="1" ht="12.75">
      <c r="A329" s="39"/>
      <c r="B329" s="39"/>
      <c r="C329" s="16">
        <v>4040</v>
      </c>
      <c r="D329" s="16" t="s">
        <v>42</v>
      </c>
      <c r="E329" s="143">
        <v>131494</v>
      </c>
      <c r="F329" s="143">
        <v>131493.41</v>
      </c>
      <c r="G329" s="151">
        <f t="shared" si="28"/>
        <v>0.9999955131032595</v>
      </c>
      <c r="H329" s="143">
        <f t="shared" si="29"/>
        <v>131494</v>
      </c>
      <c r="I329" s="143">
        <f t="shared" si="29"/>
        <v>131493.41</v>
      </c>
      <c r="J329" s="143">
        <v>0</v>
      </c>
      <c r="K329" s="143">
        <v>0</v>
      </c>
    </row>
    <row r="330" spans="1:11" s="71" customFormat="1" ht="12.75">
      <c r="A330" s="39"/>
      <c r="B330" s="39"/>
      <c r="C330" s="16">
        <v>4110</v>
      </c>
      <c r="D330" s="16" t="s">
        <v>19</v>
      </c>
      <c r="E330" s="143">
        <v>391740</v>
      </c>
      <c r="F330" s="143">
        <v>360517.29</v>
      </c>
      <c r="G330" s="151">
        <f t="shared" si="28"/>
        <v>0.9202973655996324</v>
      </c>
      <c r="H330" s="143">
        <f t="shared" si="29"/>
        <v>391740</v>
      </c>
      <c r="I330" s="143">
        <f t="shared" si="29"/>
        <v>360517.29</v>
      </c>
      <c r="J330" s="143">
        <v>0</v>
      </c>
      <c r="K330" s="143">
        <v>0</v>
      </c>
    </row>
    <row r="331" spans="1:11" s="71" customFormat="1" ht="12.75">
      <c r="A331" s="32"/>
      <c r="B331" s="39"/>
      <c r="C331" s="16">
        <v>4120</v>
      </c>
      <c r="D331" s="16" t="s">
        <v>20</v>
      </c>
      <c r="E331" s="143">
        <v>44965</v>
      </c>
      <c r="F331" s="143">
        <v>34303.45</v>
      </c>
      <c r="G331" s="151">
        <f t="shared" si="28"/>
        <v>0.7628922495274102</v>
      </c>
      <c r="H331" s="143">
        <f t="shared" si="29"/>
        <v>44965</v>
      </c>
      <c r="I331" s="143">
        <f t="shared" si="29"/>
        <v>34303.45</v>
      </c>
      <c r="J331" s="143">
        <v>0</v>
      </c>
      <c r="K331" s="143">
        <v>0</v>
      </c>
    </row>
    <row r="332" spans="1:11" s="71" customFormat="1" ht="25.5">
      <c r="A332" s="32"/>
      <c r="B332" s="39"/>
      <c r="C332" s="16">
        <v>4140</v>
      </c>
      <c r="D332" s="30" t="s">
        <v>49</v>
      </c>
      <c r="E332" s="143">
        <v>31600</v>
      </c>
      <c r="F332" s="143">
        <v>22404</v>
      </c>
      <c r="G332" s="151">
        <f t="shared" si="28"/>
        <v>0.708987341772152</v>
      </c>
      <c r="H332" s="143">
        <v>31600</v>
      </c>
      <c r="I332" s="143">
        <v>22404</v>
      </c>
      <c r="J332" s="143">
        <v>0</v>
      </c>
      <c r="K332" s="143">
        <v>0</v>
      </c>
    </row>
    <row r="333" spans="1:11" s="71" customFormat="1" ht="12.75">
      <c r="A333" s="32"/>
      <c r="B333" s="32"/>
      <c r="C333" s="16">
        <v>4170</v>
      </c>
      <c r="D333" s="16" t="s">
        <v>38</v>
      </c>
      <c r="E333" s="143">
        <v>148000</v>
      </c>
      <c r="F333" s="143">
        <v>145943.2</v>
      </c>
      <c r="G333" s="151">
        <f t="shared" si="28"/>
        <v>0.9861027027027027</v>
      </c>
      <c r="H333" s="143">
        <f aca="true" t="shared" si="30" ref="H333:H358">E333</f>
        <v>148000</v>
      </c>
      <c r="I333" s="143">
        <f aca="true" t="shared" si="31" ref="I333:I358">F333</f>
        <v>145943.2</v>
      </c>
      <c r="J333" s="143">
        <v>0</v>
      </c>
      <c r="K333" s="143">
        <v>0</v>
      </c>
    </row>
    <row r="334" spans="1:11" s="71" customFormat="1" ht="12.75">
      <c r="A334" s="32"/>
      <c r="B334" s="32"/>
      <c r="C334" s="16">
        <v>4210</v>
      </c>
      <c r="D334" s="16" t="s">
        <v>26</v>
      </c>
      <c r="E334" s="143">
        <v>115022</v>
      </c>
      <c r="F334" s="143">
        <v>114791.52</v>
      </c>
      <c r="G334" s="151">
        <f t="shared" si="28"/>
        <v>0.9979962094208065</v>
      </c>
      <c r="H334" s="143">
        <f t="shared" si="30"/>
        <v>115022</v>
      </c>
      <c r="I334" s="143">
        <f t="shared" si="31"/>
        <v>114791.52</v>
      </c>
      <c r="J334" s="143">
        <v>0</v>
      </c>
      <c r="K334" s="143">
        <v>0</v>
      </c>
    </row>
    <row r="335" spans="1:11" s="71" customFormat="1" ht="12.75">
      <c r="A335" s="32"/>
      <c r="B335" s="32"/>
      <c r="C335" s="16">
        <v>4260</v>
      </c>
      <c r="D335" s="16" t="s">
        <v>50</v>
      </c>
      <c r="E335" s="143">
        <v>28000</v>
      </c>
      <c r="F335" s="143">
        <v>17024.55</v>
      </c>
      <c r="G335" s="151">
        <f t="shared" si="28"/>
        <v>0.6080196428571428</v>
      </c>
      <c r="H335" s="143">
        <f t="shared" si="30"/>
        <v>28000</v>
      </c>
      <c r="I335" s="143">
        <f t="shared" si="31"/>
        <v>17024.55</v>
      </c>
      <c r="J335" s="143">
        <v>0</v>
      </c>
      <c r="K335" s="143">
        <v>0</v>
      </c>
    </row>
    <row r="336" spans="1:11" s="71" customFormat="1" ht="12.75">
      <c r="A336" s="32"/>
      <c r="B336" s="32"/>
      <c r="C336" s="16">
        <v>4270</v>
      </c>
      <c r="D336" s="16" t="s">
        <v>31</v>
      </c>
      <c r="E336" s="143">
        <v>8000</v>
      </c>
      <c r="F336" s="143">
        <v>2528.03</v>
      </c>
      <c r="G336" s="151">
        <f t="shared" si="28"/>
        <v>0.31600375</v>
      </c>
      <c r="H336" s="143">
        <f t="shared" si="30"/>
        <v>8000</v>
      </c>
      <c r="I336" s="143">
        <f t="shared" si="31"/>
        <v>2528.03</v>
      </c>
      <c r="J336" s="143">
        <v>0</v>
      </c>
      <c r="K336" s="143">
        <v>0</v>
      </c>
    </row>
    <row r="337" spans="1:11" s="71" customFormat="1" ht="12.75">
      <c r="A337" s="32"/>
      <c r="B337" s="32"/>
      <c r="C337" s="16">
        <v>4280</v>
      </c>
      <c r="D337" s="16" t="s">
        <v>51</v>
      </c>
      <c r="E337" s="143">
        <v>7100</v>
      </c>
      <c r="F337" s="143">
        <v>5710</v>
      </c>
      <c r="G337" s="151">
        <f t="shared" si="28"/>
        <v>0.8042253521126761</v>
      </c>
      <c r="H337" s="143">
        <f t="shared" si="30"/>
        <v>7100</v>
      </c>
      <c r="I337" s="143">
        <f t="shared" si="31"/>
        <v>5710</v>
      </c>
      <c r="J337" s="143">
        <v>0</v>
      </c>
      <c r="K337" s="143">
        <v>0</v>
      </c>
    </row>
    <row r="338" spans="1:11" s="71" customFormat="1" ht="12.75">
      <c r="A338" s="32"/>
      <c r="B338" s="32"/>
      <c r="C338" s="16">
        <v>4300</v>
      </c>
      <c r="D338" s="16" t="s">
        <v>27</v>
      </c>
      <c r="E338" s="143">
        <v>147037</v>
      </c>
      <c r="F338" s="143">
        <v>145054.15</v>
      </c>
      <c r="G338" s="151">
        <f t="shared" si="28"/>
        <v>0.9865146187694254</v>
      </c>
      <c r="H338" s="143">
        <f t="shared" si="30"/>
        <v>147037</v>
      </c>
      <c r="I338" s="143">
        <f t="shared" si="31"/>
        <v>145054.15</v>
      </c>
      <c r="J338" s="143">
        <v>0</v>
      </c>
      <c r="K338" s="143">
        <v>0</v>
      </c>
    </row>
    <row r="339" spans="1:11" s="71" customFormat="1" ht="38.25">
      <c r="A339" s="32"/>
      <c r="B339" s="32"/>
      <c r="C339" s="16">
        <v>4360</v>
      </c>
      <c r="D339" s="30" t="s">
        <v>46</v>
      </c>
      <c r="E339" s="143">
        <v>5000</v>
      </c>
      <c r="F339" s="143">
        <v>3517.9</v>
      </c>
      <c r="G339" s="151">
        <f t="shared" si="28"/>
        <v>0.70358</v>
      </c>
      <c r="H339" s="143">
        <f t="shared" si="30"/>
        <v>5000</v>
      </c>
      <c r="I339" s="143">
        <f t="shared" si="31"/>
        <v>3517.9</v>
      </c>
      <c r="J339" s="143">
        <v>0</v>
      </c>
      <c r="K339" s="143">
        <v>0</v>
      </c>
    </row>
    <row r="340" spans="1:11" s="74" customFormat="1" ht="12.75">
      <c r="A340" s="32"/>
      <c r="B340" s="32"/>
      <c r="C340" s="42">
        <v>4410</v>
      </c>
      <c r="D340" s="30" t="s">
        <v>53</v>
      </c>
      <c r="E340" s="143">
        <v>3800</v>
      </c>
      <c r="F340" s="143">
        <v>3214.6</v>
      </c>
      <c r="G340" s="151">
        <f t="shared" si="28"/>
        <v>0.8459473684210526</v>
      </c>
      <c r="H340" s="143">
        <f t="shared" si="30"/>
        <v>3800</v>
      </c>
      <c r="I340" s="143">
        <f t="shared" si="31"/>
        <v>3214.6</v>
      </c>
      <c r="J340" s="143">
        <v>0</v>
      </c>
      <c r="K340" s="143">
        <v>0</v>
      </c>
    </row>
    <row r="341" spans="1:11" s="76" customFormat="1" ht="12.75">
      <c r="A341" s="34"/>
      <c r="B341" s="34"/>
      <c r="C341" s="42">
        <v>4420</v>
      </c>
      <c r="D341" s="41" t="s">
        <v>54</v>
      </c>
      <c r="E341" s="162">
        <v>100</v>
      </c>
      <c r="F341" s="162">
        <v>0</v>
      </c>
      <c r="G341" s="151">
        <f t="shared" si="28"/>
        <v>0</v>
      </c>
      <c r="H341" s="143">
        <f t="shared" si="30"/>
        <v>100</v>
      </c>
      <c r="I341" s="143">
        <f t="shared" si="31"/>
        <v>0</v>
      </c>
      <c r="J341" s="143">
        <v>0</v>
      </c>
      <c r="K341" s="143">
        <v>0</v>
      </c>
    </row>
    <row r="342" spans="1:11" s="76" customFormat="1" ht="12.75">
      <c r="A342" s="32"/>
      <c r="B342" s="32"/>
      <c r="C342" s="42">
        <v>4430</v>
      </c>
      <c r="D342" s="41" t="s">
        <v>22</v>
      </c>
      <c r="E342" s="162">
        <v>2400</v>
      </c>
      <c r="F342" s="162">
        <v>798.64</v>
      </c>
      <c r="G342" s="151">
        <f t="shared" si="28"/>
        <v>0.33276666666666666</v>
      </c>
      <c r="H342" s="143">
        <f t="shared" si="30"/>
        <v>2400</v>
      </c>
      <c r="I342" s="143">
        <f t="shared" si="31"/>
        <v>798.64</v>
      </c>
      <c r="J342" s="143">
        <v>0</v>
      </c>
      <c r="K342" s="143">
        <v>0</v>
      </c>
    </row>
    <row r="343" spans="1:11" s="71" customFormat="1" ht="25.5">
      <c r="A343" s="32"/>
      <c r="B343" s="32"/>
      <c r="C343" s="42">
        <v>4440</v>
      </c>
      <c r="D343" s="41" t="s">
        <v>43</v>
      </c>
      <c r="E343" s="162">
        <v>78363</v>
      </c>
      <c r="F343" s="162">
        <v>78363</v>
      </c>
      <c r="G343" s="151">
        <f t="shared" si="28"/>
        <v>1</v>
      </c>
      <c r="H343" s="143">
        <f t="shared" si="30"/>
        <v>78363</v>
      </c>
      <c r="I343" s="143">
        <f t="shared" si="31"/>
        <v>78363</v>
      </c>
      <c r="J343" s="143">
        <v>0</v>
      </c>
      <c r="K343" s="143">
        <v>0</v>
      </c>
    </row>
    <row r="344" spans="1:11" s="71" customFormat="1" ht="25.5">
      <c r="A344" s="32"/>
      <c r="B344" s="32"/>
      <c r="C344" s="42">
        <v>4520</v>
      </c>
      <c r="D344" s="117" t="s">
        <v>155</v>
      </c>
      <c r="E344" s="162">
        <v>778</v>
      </c>
      <c r="F344" s="162">
        <v>777.6</v>
      </c>
      <c r="G344" s="151">
        <f t="shared" si="28"/>
        <v>0.9994858611825194</v>
      </c>
      <c r="H344" s="143">
        <f t="shared" si="30"/>
        <v>778</v>
      </c>
      <c r="I344" s="143">
        <f t="shared" si="31"/>
        <v>777.6</v>
      </c>
      <c r="J344" s="143"/>
      <c r="K344" s="143"/>
    </row>
    <row r="345" spans="1:11" s="71" customFormat="1" ht="25.5">
      <c r="A345" s="32"/>
      <c r="B345" s="32"/>
      <c r="C345" s="16">
        <v>4700</v>
      </c>
      <c r="D345" s="30" t="s">
        <v>56</v>
      </c>
      <c r="E345" s="143">
        <v>15000</v>
      </c>
      <c r="F345" s="143">
        <v>15000</v>
      </c>
      <c r="G345" s="151">
        <f t="shared" si="28"/>
        <v>1</v>
      </c>
      <c r="H345" s="143">
        <f t="shared" si="30"/>
        <v>15000</v>
      </c>
      <c r="I345" s="143">
        <f t="shared" si="31"/>
        <v>15000</v>
      </c>
      <c r="J345" s="143">
        <v>0</v>
      </c>
      <c r="K345" s="143">
        <v>0</v>
      </c>
    </row>
    <row r="346" spans="1:11" s="71" customFormat="1" ht="25.5">
      <c r="A346" s="32"/>
      <c r="B346" s="34"/>
      <c r="C346" s="16">
        <v>6060</v>
      </c>
      <c r="D346" s="97" t="s">
        <v>29</v>
      </c>
      <c r="E346" s="143">
        <v>26900</v>
      </c>
      <c r="F346" s="143">
        <v>26900</v>
      </c>
      <c r="G346" s="151">
        <f t="shared" si="28"/>
        <v>1</v>
      </c>
      <c r="H346" s="143">
        <v>0</v>
      </c>
      <c r="I346" s="143">
        <v>0</v>
      </c>
      <c r="J346" s="143">
        <v>26900</v>
      </c>
      <c r="K346" s="143">
        <v>26900</v>
      </c>
    </row>
    <row r="347" spans="1:11" s="71" customFormat="1" ht="25.5" customHeight="1">
      <c r="A347" s="32"/>
      <c r="B347" s="196">
        <v>85228</v>
      </c>
      <c r="C347" s="31"/>
      <c r="D347" s="72" t="s">
        <v>100</v>
      </c>
      <c r="E347" s="160">
        <f>SUM(E348:E353)</f>
        <v>72076</v>
      </c>
      <c r="F347" s="160">
        <f>SUM(F348:F353)</f>
        <v>72074.95</v>
      </c>
      <c r="G347" s="142">
        <f t="shared" si="28"/>
        <v>0.9999854320439535</v>
      </c>
      <c r="H347" s="160">
        <f>SUM(H348:H353)</f>
        <v>72076</v>
      </c>
      <c r="I347" s="160">
        <f>SUM(I348:I353)</f>
        <v>72074.95</v>
      </c>
      <c r="J347" s="160">
        <v>0</v>
      </c>
      <c r="K347" s="160">
        <v>0</v>
      </c>
    </row>
    <row r="348" spans="1:11" s="71" customFormat="1" ht="13.5" customHeight="1">
      <c r="A348" s="32"/>
      <c r="B348" s="196"/>
      <c r="C348" s="109">
        <v>4010</v>
      </c>
      <c r="D348" s="42" t="s">
        <v>18</v>
      </c>
      <c r="E348" s="143">
        <v>7250</v>
      </c>
      <c r="F348" s="143">
        <v>7250</v>
      </c>
      <c r="G348" s="151">
        <f>F348/E348</f>
        <v>1</v>
      </c>
      <c r="H348" s="143">
        <v>7250</v>
      </c>
      <c r="I348" s="143">
        <v>7250</v>
      </c>
      <c r="J348" s="143">
        <v>0</v>
      </c>
      <c r="K348" s="143">
        <v>0</v>
      </c>
    </row>
    <row r="349" spans="1:11" s="71" customFormat="1" ht="13.5" customHeight="1">
      <c r="A349" s="32"/>
      <c r="B349" s="196"/>
      <c r="C349" s="16">
        <v>4110</v>
      </c>
      <c r="D349" s="16" t="s">
        <v>19</v>
      </c>
      <c r="E349" s="143">
        <v>2754</v>
      </c>
      <c r="F349" s="143">
        <v>2753.37</v>
      </c>
      <c r="G349" s="151">
        <f t="shared" si="28"/>
        <v>0.9997712418300653</v>
      </c>
      <c r="H349" s="143">
        <f t="shared" si="30"/>
        <v>2754</v>
      </c>
      <c r="I349" s="143">
        <f t="shared" si="31"/>
        <v>2753.37</v>
      </c>
      <c r="J349" s="143">
        <v>0</v>
      </c>
      <c r="K349" s="143">
        <v>0</v>
      </c>
    </row>
    <row r="350" spans="1:11" s="71" customFormat="1" ht="13.5" customHeight="1">
      <c r="A350" s="32"/>
      <c r="B350" s="196"/>
      <c r="C350" s="16">
        <v>4120</v>
      </c>
      <c r="D350" s="16" t="s">
        <v>20</v>
      </c>
      <c r="E350" s="143">
        <v>177</v>
      </c>
      <c r="F350" s="143">
        <v>177</v>
      </c>
      <c r="G350" s="151">
        <f>F350/E350</f>
        <v>1</v>
      </c>
      <c r="H350" s="143">
        <v>177</v>
      </c>
      <c r="I350" s="143">
        <v>177</v>
      </c>
      <c r="J350" s="143">
        <v>0</v>
      </c>
      <c r="K350" s="143">
        <v>0</v>
      </c>
    </row>
    <row r="351" spans="1:11" s="71" customFormat="1" ht="12" customHeight="1">
      <c r="A351" s="32"/>
      <c r="B351" s="196"/>
      <c r="C351" s="16">
        <v>4170</v>
      </c>
      <c r="D351" s="16" t="s">
        <v>38</v>
      </c>
      <c r="E351" s="143">
        <v>58970</v>
      </c>
      <c r="F351" s="143">
        <v>58970</v>
      </c>
      <c r="G351" s="151">
        <f t="shared" si="28"/>
        <v>1</v>
      </c>
      <c r="H351" s="143">
        <f t="shared" si="30"/>
        <v>58970</v>
      </c>
      <c r="I351" s="143">
        <f t="shared" si="31"/>
        <v>58970</v>
      </c>
      <c r="J351" s="143">
        <v>0</v>
      </c>
      <c r="K351" s="143">
        <v>0</v>
      </c>
    </row>
    <row r="352" spans="1:11" s="71" customFormat="1" ht="12" customHeight="1">
      <c r="A352" s="32"/>
      <c r="B352" s="196"/>
      <c r="C352" s="16">
        <v>4210</v>
      </c>
      <c r="D352" s="16" t="s">
        <v>26</v>
      </c>
      <c r="E352" s="143">
        <v>1325</v>
      </c>
      <c r="F352" s="143">
        <v>1324.58</v>
      </c>
      <c r="G352" s="151">
        <f t="shared" si="28"/>
        <v>0.9996830188679244</v>
      </c>
      <c r="H352" s="143">
        <f t="shared" si="30"/>
        <v>1325</v>
      </c>
      <c r="I352" s="143">
        <f t="shared" si="31"/>
        <v>1324.58</v>
      </c>
      <c r="J352" s="143">
        <v>0</v>
      </c>
      <c r="K352" s="143">
        <v>0</v>
      </c>
    </row>
    <row r="353" spans="1:11" s="71" customFormat="1" ht="13.5" customHeight="1">
      <c r="A353" s="32"/>
      <c r="B353" s="196"/>
      <c r="C353" s="16">
        <v>4300</v>
      </c>
      <c r="D353" s="16" t="s">
        <v>27</v>
      </c>
      <c r="E353" s="143">
        <v>1600</v>
      </c>
      <c r="F353" s="143">
        <v>1600</v>
      </c>
      <c r="G353" s="151">
        <f t="shared" si="28"/>
        <v>1</v>
      </c>
      <c r="H353" s="143">
        <f t="shared" si="30"/>
        <v>1600</v>
      </c>
      <c r="I353" s="143">
        <f t="shared" si="31"/>
        <v>1600</v>
      </c>
      <c r="J353" s="143">
        <v>0</v>
      </c>
      <c r="K353" s="143">
        <v>0</v>
      </c>
    </row>
    <row r="354" spans="1:11" s="71" customFormat="1" ht="13.5" customHeight="1">
      <c r="A354" s="39"/>
      <c r="B354" s="123">
        <v>85230</v>
      </c>
      <c r="C354" s="124"/>
      <c r="D354" s="106" t="s">
        <v>140</v>
      </c>
      <c r="E354" s="160">
        <f aca="true" t="shared" si="32" ref="E354:K354">E355</f>
        <v>244000</v>
      </c>
      <c r="F354" s="160">
        <f t="shared" si="32"/>
        <v>217747.05</v>
      </c>
      <c r="G354" s="142">
        <f t="shared" si="32"/>
        <v>0.8924059426229508</v>
      </c>
      <c r="H354" s="160">
        <f t="shared" si="32"/>
        <v>244000</v>
      </c>
      <c r="I354" s="160">
        <f t="shared" si="32"/>
        <v>217747.05</v>
      </c>
      <c r="J354" s="160">
        <f t="shared" si="32"/>
        <v>0</v>
      </c>
      <c r="K354" s="160">
        <f t="shared" si="32"/>
        <v>0</v>
      </c>
    </row>
    <row r="355" spans="1:11" s="71" customFormat="1" ht="13.5" customHeight="1">
      <c r="A355" s="39"/>
      <c r="B355" s="59"/>
      <c r="C355" s="62">
        <v>3110</v>
      </c>
      <c r="D355" s="80" t="s">
        <v>93</v>
      </c>
      <c r="E355" s="143">
        <v>244000</v>
      </c>
      <c r="F355" s="143">
        <v>217747.05</v>
      </c>
      <c r="G355" s="151">
        <f>F355/E355</f>
        <v>0.8924059426229508</v>
      </c>
      <c r="H355" s="143">
        <v>244000</v>
      </c>
      <c r="I355" s="143">
        <v>217747.05</v>
      </c>
      <c r="J355" s="143">
        <v>0</v>
      </c>
      <c r="K355" s="143">
        <v>0</v>
      </c>
    </row>
    <row r="356" spans="1:11" s="71" customFormat="1" ht="12.75" customHeight="1">
      <c r="A356" s="39"/>
      <c r="B356" s="24">
        <v>85295</v>
      </c>
      <c r="C356" s="50"/>
      <c r="D356" s="72" t="s">
        <v>17</v>
      </c>
      <c r="E356" s="160">
        <f>SUM(E357:E361)</f>
        <v>121928</v>
      </c>
      <c r="F356" s="160">
        <f>SUM(F357:F361)</f>
        <v>88612.01000000001</v>
      </c>
      <c r="G356" s="142">
        <f t="shared" si="28"/>
        <v>0.7267568565054787</v>
      </c>
      <c r="H356" s="160">
        <f t="shared" si="30"/>
        <v>121928</v>
      </c>
      <c r="I356" s="160">
        <f t="shared" si="31"/>
        <v>88612.01000000001</v>
      </c>
      <c r="J356" s="160">
        <v>0</v>
      </c>
      <c r="K356" s="160">
        <v>0</v>
      </c>
    </row>
    <row r="357" spans="1:11" s="71" customFormat="1" ht="78.75" customHeight="1">
      <c r="A357" s="39"/>
      <c r="B357" s="39"/>
      <c r="C357" s="16">
        <v>2360</v>
      </c>
      <c r="D357" s="98" t="s">
        <v>141</v>
      </c>
      <c r="E357" s="143">
        <v>12000</v>
      </c>
      <c r="F357" s="143">
        <v>11000</v>
      </c>
      <c r="G357" s="151">
        <f t="shared" si="28"/>
        <v>0.9166666666666666</v>
      </c>
      <c r="H357" s="143">
        <f t="shared" si="30"/>
        <v>12000</v>
      </c>
      <c r="I357" s="143">
        <f t="shared" si="31"/>
        <v>11000</v>
      </c>
      <c r="J357" s="143">
        <v>0</v>
      </c>
      <c r="K357" s="143">
        <v>0</v>
      </c>
    </row>
    <row r="358" spans="1:11" s="71" customFormat="1" ht="12.75" customHeight="1">
      <c r="A358" s="39"/>
      <c r="B358" s="39"/>
      <c r="C358" s="16">
        <v>3110</v>
      </c>
      <c r="D358" s="16" t="s">
        <v>93</v>
      </c>
      <c r="E358" s="143">
        <v>25000</v>
      </c>
      <c r="F358" s="143">
        <v>15939.32</v>
      </c>
      <c r="G358" s="151">
        <f t="shared" si="28"/>
        <v>0.6375727999999999</v>
      </c>
      <c r="H358" s="143">
        <f t="shared" si="30"/>
        <v>25000</v>
      </c>
      <c r="I358" s="143">
        <f t="shared" si="31"/>
        <v>15939.32</v>
      </c>
      <c r="J358" s="143">
        <v>0</v>
      </c>
      <c r="K358" s="143">
        <v>0</v>
      </c>
    </row>
    <row r="359" spans="1:11" s="71" customFormat="1" ht="12.75" customHeight="1">
      <c r="A359" s="39"/>
      <c r="B359" s="32"/>
      <c r="C359" s="62">
        <v>4260</v>
      </c>
      <c r="D359" s="21" t="s">
        <v>50</v>
      </c>
      <c r="E359" s="143">
        <v>8778</v>
      </c>
      <c r="F359" s="143">
        <v>8311.94</v>
      </c>
      <c r="G359" s="151">
        <f>F359/E359</f>
        <v>0.9469059011164275</v>
      </c>
      <c r="H359" s="143">
        <v>8778</v>
      </c>
      <c r="I359" s="143">
        <v>8311.94</v>
      </c>
      <c r="J359" s="143">
        <v>0</v>
      </c>
      <c r="K359" s="143">
        <v>0</v>
      </c>
    </row>
    <row r="360" spans="1:11" s="71" customFormat="1" ht="12.75" customHeight="1">
      <c r="A360" s="39"/>
      <c r="B360" s="32"/>
      <c r="C360" s="62">
        <v>4270</v>
      </c>
      <c r="D360" s="21" t="s">
        <v>31</v>
      </c>
      <c r="E360" s="143">
        <v>51950</v>
      </c>
      <c r="F360" s="143">
        <v>34440</v>
      </c>
      <c r="G360" s="151">
        <f>F360/E360</f>
        <v>0.6629451395572666</v>
      </c>
      <c r="H360" s="143">
        <v>51950</v>
      </c>
      <c r="I360" s="143">
        <v>34440</v>
      </c>
      <c r="J360" s="143">
        <v>0</v>
      </c>
      <c r="K360" s="143">
        <v>0</v>
      </c>
    </row>
    <row r="361" spans="1:11" s="71" customFormat="1" ht="12.75" customHeight="1">
      <c r="A361" s="39"/>
      <c r="B361" s="32"/>
      <c r="C361" s="62">
        <v>4300</v>
      </c>
      <c r="D361" s="16" t="s">
        <v>27</v>
      </c>
      <c r="E361" s="143">
        <v>24200</v>
      </c>
      <c r="F361" s="143">
        <v>18920.75</v>
      </c>
      <c r="G361" s="151">
        <f>F361/E361</f>
        <v>0.781849173553719</v>
      </c>
      <c r="H361" s="143">
        <v>24200</v>
      </c>
      <c r="I361" s="143">
        <v>18920.75</v>
      </c>
      <c r="J361" s="143">
        <v>0</v>
      </c>
      <c r="K361" s="143">
        <v>0</v>
      </c>
    </row>
    <row r="362" spans="1:12" ht="25.5" customHeight="1">
      <c r="A362" s="44">
        <v>853</v>
      </c>
      <c r="B362" s="146"/>
      <c r="C362" s="16"/>
      <c r="D362" s="40" t="s">
        <v>101</v>
      </c>
      <c r="E362" s="168">
        <f>E363</f>
        <v>66160.2</v>
      </c>
      <c r="F362" s="168">
        <f>F363</f>
        <v>45588.899999999994</v>
      </c>
      <c r="G362" s="156">
        <f>F362/E362</f>
        <v>0.689068352272212</v>
      </c>
      <c r="H362" s="168">
        <f>H363</f>
        <v>66160.2</v>
      </c>
      <c r="I362" s="168">
        <f>I363</f>
        <v>45588.899999999994</v>
      </c>
      <c r="J362" s="168">
        <f>J363</f>
        <v>0</v>
      </c>
      <c r="K362" s="168">
        <f>K363</f>
        <v>0</v>
      </c>
      <c r="L362" s="22"/>
    </row>
    <row r="363" spans="1:12" ht="12.75" customHeight="1">
      <c r="A363" s="19"/>
      <c r="B363" s="81">
        <v>85395</v>
      </c>
      <c r="C363" s="50"/>
      <c r="D363" s="35" t="s">
        <v>17</v>
      </c>
      <c r="E363" s="160">
        <f>SUM(E364:E375)</f>
        <v>66160.2</v>
      </c>
      <c r="F363" s="160">
        <f>SUM(F364:F375)</f>
        <v>45588.899999999994</v>
      </c>
      <c r="G363" s="142">
        <f t="shared" si="28"/>
        <v>0.689068352272212</v>
      </c>
      <c r="H363" s="160">
        <f>SUM(H364:H375)</f>
        <v>66160.2</v>
      </c>
      <c r="I363" s="160">
        <f>SUM(I364:I375)</f>
        <v>45588.899999999994</v>
      </c>
      <c r="J363" s="160">
        <f>SUM(J375:J375)</f>
        <v>0</v>
      </c>
      <c r="K363" s="160">
        <f>SUM(K364:K375)</f>
        <v>0</v>
      </c>
      <c r="L363" s="22"/>
    </row>
    <row r="364" spans="1:12" ht="75" customHeight="1">
      <c r="A364" s="23"/>
      <c r="B364" s="122"/>
      <c r="C364" s="51">
        <v>2360</v>
      </c>
      <c r="D364" s="97" t="s">
        <v>141</v>
      </c>
      <c r="E364" s="143">
        <v>17000</v>
      </c>
      <c r="F364" s="143">
        <v>16900</v>
      </c>
      <c r="G364" s="151">
        <f t="shared" si="28"/>
        <v>0.9941176470588236</v>
      </c>
      <c r="H364" s="143">
        <v>17000</v>
      </c>
      <c r="I364" s="143">
        <v>16900</v>
      </c>
      <c r="J364" s="143">
        <v>0</v>
      </c>
      <c r="K364" s="143">
        <v>0</v>
      </c>
      <c r="L364" s="22"/>
    </row>
    <row r="365" spans="1:12" ht="12.75" customHeight="1">
      <c r="A365" s="23"/>
      <c r="B365" s="37"/>
      <c r="C365" s="62">
        <v>4018</v>
      </c>
      <c r="D365" s="42" t="s">
        <v>18</v>
      </c>
      <c r="E365" s="169">
        <v>1577.96</v>
      </c>
      <c r="F365" s="169">
        <v>1567.71</v>
      </c>
      <c r="G365" s="170">
        <f aca="true" t="shared" si="33" ref="G365:G374">F365/E365</f>
        <v>0.9935042713376765</v>
      </c>
      <c r="H365" s="169">
        <v>1577.96</v>
      </c>
      <c r="I365" s="169">
        <v>1567.71</v>
      </c>
      <c r="J365" s="169">
        <v>0</v>
      </c>
      <c r="K365" s="169">
        <v>0</v>
      </c>
      <c r="L365" s="22"/>
    </row>
    <row r="366" spans="1:12" ht="12" customHeight="1">
      <c r="A366" s="23"/>
      <c r="B366" s="37"/>
      <c r="C366" s="62">
        <v>4019</v>
      </c>
      <c r="D366" s="42" t="s">
        <v>18</v>
      </c>
      <c r="E366" s="169">
        <v>268.04</v>
      </c>
      <c r="F366" s="169">
        <v>266.29</v>
      </c>
      <c r="G366" s="170">
        <f t="shared" si="33"/>
        <v>0.9934711237128787</v>
      </c>
      <c r="H366" s="169">
        <v>268.04</v>
      </c>
      <c r="I366" s="169">
        <v>266.29</v>
      </c>
      <c r="J366" s="169">
        <v>0</v>
      </c>
      <c r="K366" s="169">
        <v>0</v>
      </c>
      <c r="L366" s="22"/>
    </row>
    <row r="367" spans="1:12" ht="12" customHeight="1">
      <c r="A367" s="23"/>
      <c r="B367" s="37"/>
      <c r="C367" s="62">
        <v>4118</v>
      </c>
      <c r="D367" s="16" t="s">
        <v>19</v>
      </c>
      <c r="E367" s="169">
        <v>273.54</v>
      </c>
      <c r="F367" s="169">
        <v>269.48</v>
      </c>
      <c r="G367" s="170">
        <f t="shared" si="33"/>
        <v>0.9851575637932295</v>
      </c>
      <c r="H367" s="169">
        <v>273.54</v>
      </c>
      <c r="I367" s="169">
        <v>269.48</v>
      </c>
      <c r="J367" s="169">
        <v>0</v>
      </c>
      <c r="K367" s="169">
        <v>0</v>
      </c>
      <c r="L367" s="22"/>
    </row>
    <row r="368" spans="1:12" ht="11.25" customHeight="1">
      <c r="A368" s="23"/>
      <c r="B368" s="37"/>
      <c r="C368" s="62">
        <v>4119</v>
      </c>
      <c r="D368" s="16" t="s">
        <v>19</v>
      </c>
      <c r="E368" s="169">
        <v>46.46</v>
      </c>
      <c r="F368" s="169">
        <v>45.78</v>
      </c>
      <c r="G368" s="170">
        <f t="shared" si="33"/>
        <v>0.9853637537666811</v>
      </c>
      <c r="H368" s="169">
        <v>46.46</v>
      </c>
      <c r="I368" s="169">
        <v>45.78</v>
      </c>
      <c r="J368" s="169">
        <v>0</v>
      </c>
      <c r="K368" s="169">
        <v>0</v>
      </c>
      <c r="L368" s="22"/>
    </row>
    <row r="369" spans="1:12" ht="12" customHeight="1">
      <c r="A369" s="27"/>
      <c r="B369" s="113"/>
      <c r="C369" s="62">
        <v>4128</v>
      </c>
      <c r="D369" s="16" t="s">
        <v>20</v>
      </c>
      <c r="E369" s="169">
        <v>41.03</v>
      </c>
      <c r="F369" s="169">
        <v>38.42</v>
      </c>
      <c r="G369" s="170">
        <f t="shared" si="33"/>
        <v>0.9363880087740678</v>
      </c>
      <c r="H369" s="169">
        <v>41.03</v>
      </c>
      <c r="I369" s="169">
        <v>38.42</v>
      </c>
      <c r="J369" s="169">
        <v>0</v>
      </c>
      <c r="K369" s="169">
        <v>0</v>
      </c>
      <c r="L369" s="22"/>
    </row>
    <row r="370" spans="1:12" ht="12" customHeight="1">
      <c r="A370" s="23"/>
      <c r="B370" s="37"/>
      <c r="C370" s="62">
        <v>4129</v>
      </c>
      <c r="D370" s="16" t="s">
        <v>20</v>
      </c>
      <c r="E370" s="169">
        <v>6.97</v>
      </c>
      <c r="F370" s="169">
        <v>6.52</v>
      </c>
      <c r="G370" s="170">
        <f t="shared" si="33"/>
        <v>0.9354375896700143</v>
      </c>
      <c r="H370" s="169">
        <v>6.97</v>
      </c>
      <c r="I370" s="169">
        <v>6.52</v>
      </c>
      <c r="J370" s="169">
        <v>0</v>
      </c>
      <c r="K370" s="169">
        <v>0</v>
      </c>
      <c r="L370" s="22"/>
    </row>
    <row r="371" spans="1:12" ht="12.75" customHeight="1">
      <c r="A371" s="23"/>
      <c r="B371" s="37"/>
      <c r="C371" s="62">
        <v>4218</v>
      </c>
      <c r="D371" s="98" t="s">
        <v>26</v>
      </c>
      <c r="E371" s="169">
        <v>988.32</v>
      </c>
      <c r="F371" s="169">
        <v>414.25</v>
      </c>
      <c r="G371" s="170">
        <f t="shared" si="33"/>
        <v>0.41914562085154605</v>
      </c>
      <c r="H371" s="169">
        <v>988.32</v>
      </c>
      <c r="I371" s="169">
        <v>414.25</v>
      </c>
      <c r="J371" s="169">
        <v>0</v>
      </c>
      <c r="K371" s="169">
        <v>0</v>
      </c>
      <c r="L371" s="22"/>
    </row>
    <row r="372" spans="1:12" ht="11.25" customHeight="1">
      <c r="A372" s="23"/>
      <c r="B372" s="37"/>
      <c r="C372" s="62">
        <v>4219</v>
      </c>
      <c r="D372" s="98" t="s">
        <v>26</v>
      </c>
      <c r="E372" s="169">
        <v>167.88</v>
      </c>
      <c r="F372" s="169">
        <v>70.37</v>
      </c>
      <c r="G372" s="170">
        <f t="shared" si="33"/>
        <v>0.4191684536573744</v>
      </c>
      <c r="H372" s="169">
        <v>167.88</v>
      </c>
      <c r="I372" s="169">
        <v>70.37</v>
      </c>
      <c r="J372" s="169">
        <v>0</v>
      </c>
      <c r="K372" s="169">
        <v>0</v>
      </c>
      <c r="L372" s="22"/>
    </row>
    <row r="373" spans="1:12" ht="12.75" customHeight="1">
      <c r="A373" s="23"/>
      <c r="B373" s="37"/>
      <c r="C373" s="62">
        <v>4308</v>
      </c>
      <c r="D373" s="98" t="s">
        <v>27</v>
      </c>
      <c r="E373" s="169">
        <v>2102.81</v>
      </c>
      <c r="F373" s="169">
        <v>683.84</v>
      </c>
      <c r="G373" s="170">
        <f t="shared" si="33"/>
        <v>0.325202942729015</v>
      </c>
      <c r="H373" s="169">
        <v>2102.81</v>
      </c>
      <c r="I373" s="169">
        <v>683.84</v>
      </c>
      <c r="J373" s="169">
        <v>0</v>
      </c>
      <c r="K373" s="169">
        <v>0</v>
      </c>
      <c r="L373" s="22"/>
    </row>
    <row r="374" spans="1:12" ht="13.5" customHeight="1">
      <c r="A374" s="23"/>
      <c r="B374" s="37"/>
      <c r="C374" s="62">
        <v>4309</v>
      </c>
      <c r="D374" s="98" t="s">
        <v>27</v>
      </c>
      <c r="E374" s="169">
        <v>357.19</v>
      </c>
      <c r="F374" s="169">
        <v>116.16</v>
      </c>
      <c r="G374" s="170">
        <f t="shared" si="33"/>
        <v>0.3252050729303732</v>
      </c>
      <c r="H374" s="169">
        <v>357.19</v>
      </c>
      <c r="I374" s="169">
        <v>116.16</v>
      </c>
      <c r="J374" s="169">
        <v>0</v>
      </c>
      <c r="K374" s="169">
        <v>0</v>
      </c>
      <c r="L374" s="22"/>
    </row>
    <row r="375" spans="1:11" ht="38.25" customHeight="1">
      <c r="A375" s="27"/>
      <c r="B375" s="82"/>
      <c r="C375" s="36">
        <v>4360</v>
      </c>
      <c r="D375" s="30" t="s">
        <v>46</v>
      </c>
      <c r="E375" s="143">
        <v>43330</v>
      </c>
      <c r="F375" s="143">
        <v>25210.08</v>
      </c>
      <c r="G375" s="151">
        <f t="shared" si="28"/>
        <v>0.581815831987076</v>
      </c>
      <c r="H375" s="143">
        <f>E375</f>
        <v>43330</v>
      </c>
      <c r="I375" s="143">
        <f>F375</f>
        <v>25210.08</v>
      </c>
      <c r="J375" s="143">
        <v>0</v>
      </c>
      <c r="K375" s="143">
        <v>0</v>
      </c>
    </row>
    <row r="376" spans="1:11" ht="25.5" customHeight="1">
      <c r="A376" s="23">
        <v>854</v>
      </c>
      <c r="B376" s="44"/>
      <c r="C376" s="44"/>
      <c r="D376" s="40" t="s">
        <v>102</v>
      </c>
      <c r="E376" s="168">
        <f>E377+E382+E387+E389+E391</f>
        <v>1399739.87</v>
      </c>
      <c r="F376" s="168">
        <f>F377+F382+F387+F389+F391</f>
        <v>1340861.1199999999</v>
      </c>
      <c r="G376" s="156">
        <f aca="true" t="shared" si="34" ref="G376:G390">F376/E376</f>
        <v>0.9579359341961159</v>
      </c>
      <c r="H376" s="168">
        <f aca="true" t="shared" si="35" ref="H376:H381">E376</f>
        <v>1399739.87</v>
      </c>
      <c r="I376" s="168">
        <f aca="true" t="shared" si="36" ref="I376:I381">F376</f>
        <v>1340861.1199999999</v>
      </c>
      <c r="J376" s="168">
        <v>0</v>
      </c>
      <c r="K376" s="168">
        <v>0</v>
      </c>
    </row>
    <row r="377" spans="1:11" s="71" customFormat="1" ht="14.25" customHeight="1">
      <c r="A377" s="23"/>
      <c r="B377" s="196">
        <v>85401</v>
      </c>
      <c r="C377" s="31"/>
      <c r="D377" s="72" t="s">
        <v>103</v>
      </c>
      <c r="E377" s="160">
        <f>E378+E379+E380+E381</f>
        <v>1093395</v>
      </c>
      <c r="F377" s="160">
        <f>F378+F379+F380+F381</f>
        <v>1067806.3299999998</v>
      </c>
      <c r="G377" s="142">
        <f t="shared" si="34"/>
        <v>0.9765970486420734</v>
      </c>
      <c r="H377" s="160">
        <f t="shared" si="35"/>
        <v>1093395</v>
      </c>
      <c r="I377" s="160">
        <f t="shared" si="36"/>
        <v>1067806.3299999998</v>
      </c>
      <c r="J377" s="160">
        <v>0</v>
      </c>
      <c r="K377" s="160">
        <v>0</v>
      </c>
    </row>
    <row r="378" spans="1:11" s="71" customFormat="1" ht="14.25" customHeight="1">
      <c r="A378" s="23"/>
      <c r="B378" s="196"/>
      <c r="C378" s="16">
        <v>4010</v>
      </c>
      <c r="D378" s="16" t="s">
        <v>18</v>
      </c>
      <c r="E378" s="143">
        <v>863268</v>
      </c>
      <c r="F378" s="143">
        <v>843994.23</v>
      </c>
      <c r="G378" s="151">
        <f t="shared" si="34"/>
        <v>0.9776734803097068</v>
      </c>
      <c r="H378" s="143">
        <f t="shared" si="35"/>
        <v>863268</v>
      </c>
      <c r="I378" s="143">
        <f t="shared" si="36"/>
        <v>843994.23</v>
      </c>
      <c r="J378" s="143">
        <v>0</v>
      </c>
      <c r="K378" s="143">
        <v>0</v>
      </c>
    </row>
    <row r="379" spans="1:11" s="71" customFormat="1" ht="14.25" customHeight="1">
      <c r="A379" s="23"/>
      <c r="B379" s="196"/>
      <c r="C379" s="16">
        <v>4040</v>
      </c>
      <c r="D379" s="16" t="s">
        <v>42</v>
      </c>
      <c r="E379" s="143">
        <v>59989</v>
      </c>
      <c r="F379" s="143">
        <v>58435.85</v>
      </c>
      <c r="G379" s="151">
        <f t="shared" si="34"/>
        <v>0.9741094200603444</v>
      </c>
      <c r="H379" s="143">
        <f t="shared" si="35"/>
        <v>59989</v>
      </c>
      <c r="I379" s="143">
        <f t="shared" si="36"/>
        <v>58435.85</v>
      </c>
      <c r="J379" s="143">
        <v>0</v>
      </c>
      <c r="K379" s="143">
        <v>0</v>
      </c>
    </row>
    <row r="380" spans="1:11" s="71" customFormat="1" ht="14.25" customHeight="1">
      <c r="A380" s="23"/>
      <c r="B380" s="196"/>
      <c r="C380" s="16">
        <v>4110</v>
      </c>
      <c r="D380" s="16" t="s">
        <v>19</v>
      </c>
      <c r="E380" s="143">
        <v>153362</v>
      </c>
      <c r="F380" s="143">
        <v>149226.99</v>
      </c>
      <c r="G380" s="151">
        <f t="shared" si="34"/>
        <v>0.9730375842777219</v>
      </c>
      <c r="H380" s="143">
        <f t="shared" si="35"/>
        <v>153362</v>
      </c>
      <c r="I380" s="143">
        <f t="shared" si="36"/>
        <v>149226.99</v>
      </c>
      <c r="J380" s="143">
        <v>0</v>
      </c>
      <c r="K380" s="143">
        <v>0</v>
      </c>
    </row>
    <row r="381" spans="1:11" s="71" customFormat="1" ht="14.25" customHeight="1">
      <c r="A381" s="23"/>
      <c r="B381" s="196"/>
      <c r="C381" s="16">
        <v>4120</v>
      </c>
      <c r="D381" s="16" t="s">
        <v>20</v>
      </c>
      <c r="E381" s="143">
        <v>16776</v>
      </c>
      <c r="F381" s="143">
        <v>16149.26</v>
      </c>
      <c r="G381" s="151">
        <f t="shared" si="34"/>
        <v>0.9626406771578445</v>
      </c>
      <c r="H381" s="143">
        <f t="shared" si="35"/>
        <v>16776</v>
      </c>
      <c r="I381" s="143">
        <f t="shared" si="36"/>
        <v>16149.26</v>
      </c>
      <c r="J381" s="143">
        <v>0</v>
      </c>
      <c r="K381" s="143">
        <v>0</v>
      </c>
    </row>
    <row r="382" spans="1:11" s="71" customFormat="1" ht="25.5" customHeight="1">
      <c r="A382" s="23"/>
      <c r="B382" s="126">
        <v>85404</v>
      </c>
      <c r="C382" s="106"/>
      <c r="D382" s="96" t="s">
        <v>142</v>
      </c>
      <c r="E382" s="160">
        <f>SUM(E383:E386)</f>
        <v>69800.87</v>
      </c>
      <c r="F382" s="160">
        <f>SUM(F383:F386)</f>
        <v>69798.10999999999</v>
      </c>
      <c r="G382" s="142">
        <f t="shared" si="34"/>
        <v>0.9999604589455688</v>
      </c>
      <c r="H382" s="160">
        <f>SUM(H383:H386)</f>
        <v>69800.87</v>
      </c>
      <c r="I382" s="160">
        <f>SUM(I383:I386)</f>
        <v>69798.10999999999</v>
      </c>
      <c r="J382" s="160">
        <f>SUM(J383:J386)</f>
        <v>0</v>
      </c>
      <c r="K382" s="160">
        <f>SUM(K383:K386)</f>
        <v>0</v>
      </c>
    </row>
    <row r="383" spans="1:11" s="71" customFormat="1" ht="24.75" customHeight="1">
      <c r="A383" s="23"/>
      <c r="B383" s="59"/>
      <c r="C383" s="16">
        <v>2540</v>
      </c>
      <c r="D383" s="30" t="s">
        <v>74</v>
      </c>
      <c r="E383" s="143">
        <v>66118.87</v>
      </c>
      <c r="F383" s="143">
        <v>66118.87</v>
      </c>
      <c r="G383" s="151">
        <f t="shared" si="34"/>
        <v>1</v>
      </c>
      <c r="H383" s="143">
        <v>66118.87</v>
      </c>
      <c r="I383" s="143">
        <v>66118.87</v>
      </c>
      <c r="J383" s="143">
        <v>0</v>
      </c>
      <c r="K383" s="143">
        <v>0</v>
      </c>
    </row>
    <row r="384" spans="1:11" s="71" customFormat="1" ht="14.25" customHeight="1">
      <c r="A384" s="23"/>
      <c r="B384" s="59"/>
      <c r="C384" s="16">
        <v>4010</v>
      </c>
      <c r="D384" s="16" t="s">
        <v>18</v>
      </c>
      <c r="E384" s="143">
        <v>3033</v>
      </c>
      <c r="F384" s="143">
        <v>3032.04</v>
      </c>
      <c r="G384" s="151">
        <f t="shared" si="34"/>
        <v>0.9996834817012858</v>
      </c>
      <c r="H384" s="143">
        <v>3033</v>
      </c>
      <c r="I384" s="143">
        <v>3032.04</v>
      </c>
      <c r="J384" s="143">
        <v>0</v>
      </c>
      <c r="K384" s="143">
        <v>0</v>
      </c>
    </row>
    <row r="385" spans="1:11" s="71" customFormat="1" ht="14.25" customHeight="1">
      <c r="A385" s="23"/>
      <c r="B385" s="59"/>
      <c r="C385" s="16">
        <v>4110</v>
      </c>
      <c r="D385" s="16" t="s">
        <v>19</v>
      </c>
      <c r="E385" s="143">
        <v>567</v>
      </c>
      <c r="F385" s="143">
        <v>566.36</v>
      </c>
      <c r="G385" s="151">
        <f t="shared" si="34"/>
        <v>0.9988712522045856</v>
      </c>
      <c r="H385" s="143">
        <v>567</v>
      </c>
      <c r="I385" s="143">
        <v>566.36</v>
      </c>
      <c r="J385" s="143">
        <v>0</v>
      </c>
      <c r="K385" s="143">
        <v>0</v>
      </c>
    </row>
    <row r="386" spans="1:11" s="71" customFormat="1" ht="14.25" customHeight="1">
      <c r="A386" s="23"/>
      <c r="B386" s="64"/>
      <c r="C386" s="16">
        <v>4120</v>
      </c>
      <c r="D386" s="16" t="s">
        <v>20</v>
      </c>
      <c r="E386" s="143">
        <v>82</v>
      </c>
      <c r="F386" s="143">
        <v>80.84</v>
      </c>
      <c r="G386" s="151">
        <f t="shared" si="34"/>
        <v>0.9858536585365854</v>
      </c>
      <c r="H386" s="143">
        <v>82</v>
      </c>
      <c r="I386" s="143">
        <v>80.84</v>
      </c>
      <c r="J386" s="143">
        <v>0</v>
      </c>
      <c r="K386" s="143">
        <v>0</v>
      </c>
    </row>
    <row r="387" spans="1:11" s="71" customFormat="1" ht="40.5" customHeight="1">
      <c r="A387" s="55"/>
      <c r="B387" s="59">
        <v>85412</v>
      </c>
      <c r="C387" s="25"/>
      <c r="D387" s="35" t="s">
        <v>104</v>
      </c>
      <c r="E387" s="160">
        <f>E388</f>
        <v>15000</v>
      </c>
      <c r="F387" s="160">
        <f>F388</f>
        <v>15000</v>
      </c>
      <c r="G387" s="142">
        <f t="shared" si="34"/>
        <v>1</v>
      </c>
      <c r="H387" s="160">
        <f>H388</f>
        <v>15000</v>
      </c>
      <c r="I387" s="160">
        <f>I388</f>
        <v>15000</v>
      </c>
      <c r="J387" s="160">
        <f>J388</f>
        <v>0</v>
      </c>
      <c r="K387" s="160">
        <f>K388</f>
        <v>0</v>
      </c>
    </row>
    <row r="388" spans="1:11" s="71" customFormat="1" ht="78.75" customHeight="1">
      <c r="A388" s="55"/>
      <c r="B388" s="59"/>
      <c r="C388" s="16">
        <v>2360</v>
      </c>
      <c r="D388" s="97" t="s">
        <v>141</v>
      </c>
      <c r="E388" s="143">
        <v>15000</v>
      </c>
      <c r="F388" s="143">
        <v>15000</v>
      </c>
      <c r="G388" s="151">
        <f t="shared" si="34"/>
        <v>1</v>
      </c>
      <c r="H388" s="143">
        <v>15000</v>
      </c>
      <c r="I388" s="143">
        <v>15000</v>
      </c>
      <c r="J388" s="143">
        <v>0</v>
      </c>
      <c r="K388" s="143">
        <v>0</v>
      </c>
    </row>
    <row r="389" spans="1:11" s="71" customFormat="1" ht="25.5" customHeight="1">
      <c r="A389" s="198"/>
      <c r="B389" s="196">
        <v>85415</v>
      </c>
      <c r="C389" s="31"/>
      <c r="D389" s="35" t="s">
        <v>143</v>
      </c>
      <c r="E389" s="160">
        <f>E390</f>
        <v>200292</v>
      </c>
      <c r="F389" s="160">
        <f>F390</f>
        <v>167106.68</v>
      </c>
      <c r="G389" s="142">
        <f t="shared" si="34"/>
        <v>0.8343152996624927</v>
      </c>
      <c r="H389" s="160">
        <f>H390</f>
        <v>200292</v>
      </c>
      <c r="I389" s="160">
        <f>I390</f>
        <v>167106.68</v>
      </c>
      <c r="J389" s="160">
        <f>J390</f>
        <v>0</v>
      </c>
      <c r="K389" s="160">
        <f>K390</f>
        <v>0</v>
      </c>
    </row>
    <row r="390" spans="1:11" s="71" customFormat="1" ht="14.25" customHeight="1">
      <c r="A390" s="199"/>
      <c r="B390" s="196"/>
      <c r="C390" s="16">
        <v>3260</v>
      </c>
      <c r="D390" s="78" t="s">
        <v>106</v>
      </c>
      <c r="E390" s="143">
        <v>200292</v>
      </c>
      <c r="F390" s="143">
        <v>167106.68</v>
      </c>
      <c r="G390" s="151">
        <f t="shared" si="34"/>
        <v>0.8343152996624927</v>
      </c>
      <c r="H390" s="143">
        <f>E390</f>
        <v>200292</v>
      </c>
      <c r="I390" s="143">
        <f>F390</f>
        <v>167106.68</v>
      </c>
      <c r="J390" s="143">
        <v>0</v>
      </c>
      <c r="K390" s="143">
        <v>0</v>
      </c>
    </row>
    <row r="391" spans="1:11" s="71" customFormat="1" ht="27.75" customHeight="1">
      <c r="A391" s="37"/>
      <c r="B391" s="60">
        <v>85416</v>
      </c>
      <c r="C391" s="16"/>
      <c r="D391" s="121" t="s">
        <v>144</v>
      </c>
      <c r="E391" s="160">
        <f aca="true" t="shared" si="37" ref="E391:K391">E392</f>
        <v>21252</v>
      </c>
      <c r="F391" s="160">
        <f t="shared" si="37"/>
        <v>21150</v>
      </c>
      <c r="G391" s="142">
        <f t="shared" si="37"/>
        <v>0.9952004517221908</v>
      </c>
      <c r="H391" s="160">
        <f t="shared" si="37"/>
        <v>21252</v>
      </c>
      <c r="I391" s="160">
        <f t="shared" si="37"/>
        <v>21150</v>
      </c>
      <c r="J391" s="160">
        <f t="shared" si="37"/>
        <v>0</v>
      </c>
      <c r="K391" s="160">
        <f t="shared" si="37"/>
        <v>0</v>
      </c>
    </row>
    <row r="392" spans="1:11" s="71" customFormat="1" ht="14.25" customHeight="1">
      <c r="A392" s="37"/>
      <c r="B392" s="127"/>
      <c r="C392" s="16">
        <v>3240</v>
      </c>
      <c r="D392" s="98" t="s">
        <v>105</v>
      </c>
      <c r="E392" s="143">
        <v>21252</v>
      </c>
      <c r="F392" s="143">
        <v>21150</v>
      </c>
      <c r="G392" s="151">
        <f aca="true" t="shared" si="38" ref="G392:G421">F392/E392</f>
        <v>0.9952004517221908</v>
      </c>
      <c r="H392" s="143">
        <v>21252</v>
      </c>
      <c r="I392" s="143">
        <v>21150</v>
      </c>
      <c r="J392" s="143">
        <v>0</v>
      </c>
      <c r="K392" s="143">
        <v>0</v>
      </c>
    </row>
    <row r="393" spans="1:12" s="71" customFormat="1" ht="14.25" customHeight="1">
      <c r="A393" s="129">
        <v>855</v>
      </c>
      <c r="B393" s="130"/>
      <c r="C393" s="101"/>
      <c r="D393" s="128" t="s">
        <v>145</v>
      </c>
      <c r="E393" s="168">
        <f>E394+E408+E424+E428+E437+E453+E455</f>
        <v>34777990.2</v>
      </c>
      <c r="F393" s="168">
        <f>F394+F408+F424+F428+F437+F453+F455</f>
        <v>34528904.36999999</v>
      </c>
      <c r="G393" s="156">
        <f t="shared" si="38"/>
        <v>0.9928378313822167</v>
      </c>
      <c r="H393" s="168">
        <f>H394+H408+H424+H428+H437+H453+H455</f>
        <v>34777990.2</v>
      </c>
      <c r="I393" s="168">
        <f>I394+I408+I424+I428+I437+I453+I455</f>
        <v>34528904.36999999</v>
      </c>
      <c r="J393" s="168">
        <f>J394+J408+J424+J428+J437+J453+J455</f>
        <v>0</v>
      </c>
      <c r="K393" s="168">
        <f>K394+K408+K424+K428+K437+K453+K455</f>
        <v>0</v>
      </c>
      <c r="L393" s="73"/>
    </row>
    <row r="394" spans="1:12" s="71" customFormat="1" ht="14.25" customHeight="1">
      <c r="A394" s="37"/>
      <c r="B394" s="81">
        <v>85501</v>
      </c>
      <c r="C394" s="16"/>
      <c r="D394" s="121" t="s">
        <v>146</v>
      </c>
      <c r="E394" s="160">
        <f>SUM(E395:E407)</f>
        <v>20138655</v>
      </c>
      <c r="F394" s="160">
        <f>SUM(F395:F407)</f>
        <v>20116711.019999992</v>
      </c>
      <c r="G394" s="142">
        <f t="shared" si="38"/>
        <v>0.9989103552347459</v>
      </c>
      <c r="H394" s="160">
        <f>SUM(H395:H407)</f>
        <v>20138655</v>
      </c>
      <c r="I394" s="160">
        <f>SUM(I395:I407)</f>
        <v>20116711.019999992</v>
      </c>
      <c r="J394" s="160">
        <f>SUM(J395:J407)</f>
        <v>0</v>
      </c>
      <c r="K394" s="160">
        <f>SUM(K395:K407)</f>
        <v>0</v>
      </c>
      <c r="L394" s="73"/>
    </row>
    <row r="395" spans="1:12" s="71" customFormat="1" ht="27" customHeight="1">
      <c r="A395" s="37"/>
      <c r="B395" s="59"/>
      <c r="C395" s="16">
        <v>2950</v>
      </c>
      <c r="D395" s="98" t="s">
        <v>130</v>
      </c>
      <c r="E395" s="143">
        <v>20000</v>
      </c>
      <c r="F395" s="143">
        <v>10659.79</v>
      </c>
      <c r="G395" s="151">
        <f t="shared" si="38"/>
        <v>0.5329895</v>
      </c>
      <c r="H395" s="143">
        <v>20000</v>
      </c>
      <c r="I395" s="143">
        <v>10659.79</v>
      </c>
      <c r="J395" s="143">
        <v>0</v>
      </c>
      <c r="K395" s="143">
        <v>0</v>
      </c>
      <c r="L395" s="73"/>
    </row>
    <row r="396" spans="1:11" s="71" customFormat="1" ht="12" customHeight="1">
      <c r="A396" s="113"/>
      <c r="B396" s="64"/>
      <c r="C396" s="16">
        <v>3110</v>
      </c>
      <c r="D396" s="16" t="s">
        <v>93</v>
      </c>
      <c r="E396" s="143">
        <v>19881925</v>
      </c>
      <c r="F396" s="143">
        <v>19881040.18</v>
      </c>
      <c r="G396" s="151">
        <f t="shared" si="38"/>
        <v>0.9999554962610512</v>
      </c>
      <c r="H396" s="143">
        <v>19881925</v>
      </c>
      <c r="I396" s="143">
        <v>19881040.18</v>
      </c>
      <c r="J396" s="143">
        <v>0</v>
      </c>
      <c r="K396" s="143">
        <v>0</v>
      </c>
    </row>
    <row r="397" spans="1:11" s="71" customFormat="1" ht="14.25" customHeight="1">
      <c r="A397" s="37"/>
      <c r="B397" s="59"/>
      <c r="C397" s="16">
        <v>4010</v>
      </c>
      <c r="D397" s="42" t="s">
        <v>18</v>
      </c>
      <c r="E397" s="143">
        <v>127400</v>
      </c>
      <c r="F397" s="143">
        <v>118831.96</v>
      </c>
      <c r="G397" s="151">
        <f t="shared" si="38"/>
        <v>0.9327469387755103</v>
      </c>
      <c r="H397" s="143">
        <v>127400</v>
      </c>
      <c r="I397" s="143">
        <v>118831.96</v>
      </c>
      <c r="J397" s="143">
        <v>0</v>
      </c>
      <c r="K397" s="143">
        <v>0</v>
      </c>
    </row>
    <row r="398" spans="1:11" s="71" customFormat="1" ht="14.25" customHeight="1">
      <c r="A398" s="37"/>
      <c r="B398" s="59"/>
      <c r="C398" s="16">
        <v>4040</v>
      </c>
      <c r="D398" s="9" t="s">
        <v>42</v>
      </c>
      <c r="E398" s="143">
        <v>7091</v>
      </c>
      <c r="F398" s="143">
        <v>7090.74</v>
      </c>
      <c r="G398" s="151">
        <f t="shared" si="38"/>
        <v>0.9999633338034127</v>
      </c>
      <c r="H398" s="143">
        <v>7091</v>
      </c>
      <c r="I398" s="143">
        <v>7090.74</v>
      </c>
      <c r="J398" s="143">
        <v>0</v>
      </c>
      <c r="K398" s="143">
        <v>0</v>
      </c>
    </row>
    <row r="399" spans="1:11" s="71" customFormat="1" ht="14.25" customHeight="1">
      <c r="A399" s="37"/>
      <c r="B399" s="59"/>
      <c r="C399" s="16">
        <v>4110</v>
      </c>
      <c r="D399" s="16" t="s">
        <v>19</v>
      </c>
      <c r="E399" s="143">
        <v>24740</v>
      </c>
      <c r="F399" s="143">
        <v>23503.34</v>
      </c>
      <c r="G399" s="151">
        <f t="shared" si="38"/>
        <v>0.9500137429264349</v>
      </c>
      <c r="H399" s="143">
        <v>24740</v>
      </c>
      <c r="I399" s="143">
        <v>23503.34</v>
      </c>
      <c r="J399" s="143">
        <v>0</v>
      </c>
      <c r="K399" s="143">
        <v>0</v>
      </c>
    </row>
    <row r="400" spans="1:11" s="71" customFormat="1" ht="14.25" customHeight="1">
      <c r="A400" s="37"/>
      <c r="B400" s="59"/>
      <c r="C400" s="16">
        <v>4120</v>
      </c>
      <c r="D400" s="16" t="s">
        <v>20</v>
      </c>
      <c r="E400" s="143">
        <v>3100</v>
      </c>
      <c r="F400" s="143">
        <v>2913.88</v>
      </c>
      <c r="G400" s="151">
        <f t="shared" si="38"/>
        <v>0.9399612903225807</v>
      </c>
      <c r="H400" s="143">
        <v>3100</v>
      </c>
      <c r="I400" s="143">
        <v>2913.88</v>
      </c>
      <c r="J400" s="143">
        <v>0</v>
      </c>
      <c r="K400" s="143">
        <v>0</v>
      </c>
    </row>
    <row r="401" spans="1:11" s="71" customFormat="1" ht="14.25" customHeight="1">
      <c r="A401" s="37"/>
      <c r="B401" s="59"/>
      <c r="C401" s="16">
        <v>4170</v>
      </c>
      <c r="D401" s="16" t="s">
        <v>38</v>
      </c>
      <c r="E401" s="143">
        <v>14635</v>
      </c>
      <c r="F401" s="143">
        <v>14635</v>
      </c>
      <c r="G401" s="151">
        <f t="shared" si="38"/>
        <v>1</v>
      </c>
      <c r="H401" s="143">
        <v>14635</v>
      </c>
      <c r="I401" s="143">
        <v>14635</v>
      </c>
      <c r="J401" s="143">
        <v>0</v>
      </c>
      <c r="K401" s="143">
        <v>0</v>
      </c>
    </row>
    <row r="402" spans="1:11" s="71" customFormat="1" ht="14.25" customHeight="1">
      <c r="A402" s="37"/>
      <c r="B402" s="59"/>
      <c r="C402" s="16">
        <v>4210</v>
      </c>
      <c r="D402" s="98" t="s">
        <v>26</v>
      </c>
      <c r="E402" s="143">
        <v>34808</v>
      </c>
      <c r="F402" s="143">
        <v>34391.04</v>
      </c>
      <c r="G402" s="151">
        <f t="shared" si="38"/>
        <v>0.988021144564468</v>
      </c>
      <c r="H402" s="143">
        <v>34808</v>
      </c>
      <c r="I402" s="143">
        <v>34391.04</v>
      </c>
      <c r="J402" s="143">
        <v>0</v>
      </c>
      <c r="K402" s="143">
        <v>0</v>
      </c>
    </row>
    <row r="403" spans="1:11" s="71" customFormat="1" ht="14.25" customHeight="1">
      <c r="A403" s="37"/>
      <c r="B403" s="59"/>
      <c r="C403" s="16">
        <v>4260</v>
      </c>
      <c r="D403" s="98" t="s">
        <v>50</v>
      </c>
      <c r="E403" s="143">
        <v>3700</v>
      </c>
      <c r="F403" s="143">
        <v>2912.69</v>
      </c>
      <c r="G403" s="151">
        <f t="shared" si="38"/>
        <v>0.7872135135135135</v>
      </c>
      <c r="H403" s="143">
        <v>3700</v>
      </c>
      <c r="I403" s="143">
        <v>2912.69</v>
      </c>
      <c r="J403" s="143">
        <v>0</v>
      </c>
      <c r="K403" s="143">
        <v>0</v>
      </c>
    </row>
    <row r="404" spans="1:11" s="71" customFormat="1" ht="14.25" customHeight="1">
      <c r="A404" s="37"/>
      <c r="B404" s="59"/>
      <c r="C404" s="16">
        <v>4300</v>
      </c>
      <c r="D404" s="98" t="s">
        <v>27</v>
      </c>
      <c r="E404" s="143">
        <v>16800</v>
      </c>
      <c r="F404" s="143">
        <v>16740.72</v>
      </c>
      <c r="G404" s="151">
        <f t="shared" si="38"/>
        <v>0.9964714285714287</v>
      </c>
      <c r="H404" s="143">
        <v>16800</v>
      </c>
      <c r="I404" s="143">
        <v>16740.72</v>
      </c>
      <c r="J404" s="143">
        <v>0</v>
      </c>
      <c r="K404" s="143">
        <v>0</v>
      </c>
    </row>
    <row r="405" spans="1:11" s="71" customFormat="1" ht="39" customHeight="1">
      <c r="A405" s="37"/>
      <c r="B405" s="59"/>
      <c r="C405" s="16">
        <v>4360</v>
      </c>
      <c r="D405" s="30" t="s">
        <v>46</v>
      </c>
      <c r="E405" s="143">
        <v>700</v>
      </c>
      <c r="F405" s="143">
        <v>487.65</v>
      </c>
      <c r="G405" s="151">
        <f t="shared" si="38"/>
        <v>0.6966428571428571</v>
      </c>
      <c r="H405" s="143">
        <v>700</v>
      </c>
      <c r="I405" s="143">
        <v>487.65</v>
      </c>
      <c r="J405" s="143">
        <v>0</v>
      </c>
      <c r="K405" s="143">
        <v>0</v>
      </c>
    </row>
    <row r="406" spans="1:11" s="71" customFormat="1" ht="14.25" customHeight="1">
      <c r="A406" s="37"/>
      <c r="B406" s="59"/>
      <c r="C406" s="16">
        <v>4580</v>
      </c>
      <c r="D406" s="98" t="s">
        <v>152</v>
      </c>
      <c r="E406" s="143">
        <v>1000</v>
      </c>
      <c r="F406" s="143">
        <v>748.45</v>
      </c>
      <c r="G406" s="151">
        <f t="shared" si="38"/>
        <v>0.7484500000000001</v>
      </c>
      <c r="H406" s="143">
        <v>1000</v>
      </c>
      <c r="I406" s="143">
        <v>748.45</v>
      </c>
      <c r="J406" s="143">
        <v>0</v>
      </c>
      <c r="K406" s="143">
        <v>0</v>
      </c>
    </row>
    <row r="407" spans="1:11" s="71" customFormat="1" ht="27.75" customHeight="1">
      <c r="A407" s="37"/>
      <c r="B407" s="59"/>
      <c r="C407" s="16">
        <v>4700</v>
      </c>
      <c r="D407" s="97" t="s">
        <v>56</v>
      </c>
      <c r="E407" s="143">
        <v>2756</v>
      </c>
      <c r="F407" s="143">
        <v>2755.58</v>
      </c>
      <c r="G407" s="151">
        <f t="shared" si="38"/>
        <v>0.9998476052249637</v>
      </c>
      <c r="H407" s="143">
        <v>2756</v>
      </c>
      <c r="I407" s="143">
        <v>2755.58</v>
      </c>
      <c r="J407" s="143">
        <v>0</v>
      </c>
      <c r="K407" s="143">
        <v>0</v>
      </c>
    </row>
    <row r="408" spans="1:11" s="71" customFormat="1" ht="51.75" customHeight="1">
      <c r="A408" s="37"/>
      <c r="B408" s="123">
        <v>85502</v>
      </c>
      <c r="C408" s="106"/>
      <c r="D408" s="120" t="s">
        <v>147</v>
      </c>
      <c r="E408" s="160">
        <f>SUM(E409:E423)</f>
        <v>12299619</v>
      </c>
      <c r="F408" s="160">
        <f>SUM(F409:F423)</f>
        <v>12160306.68</v>
      </c>
      <c r="G408" s="142">
        <f t="shared" si="38"/>
        <v>0.9886734442749812</v>
      </c>
      <c r="H408" s="160">
        <f>SUM(H409:H423)</f>
        <v>12299619</v>
      </c>
      <c r="I408" s="160">
        <f>SUM(I409:I423)</f>
        <v>12160306.68</v>
      </c>
      <c r="J408" s="160">
        <f>SUM(J409:J423)</f>
        <v>0</v>
      </c>
      <c r="K408" s="160">
        <f>SUM(K409:K423)</f>
        <v>0</v>
      </c>
    </row>
    <row r="409" spans="1:11" s="71" customFormat="1" ht="26.25" customHeight="1">
      <c r="A409" s="37"/>
      <c r="B409" s="131"/>
      <c r="C409" s="16">
        <v>2950</v>
      </c>
      <c r="D409" s="98" t="s">
        <v>130</v>
      </c>
      <c r="E409" s="143">
        <v>30000</v>
      </c>
      <c r="F409" s="143">
        <v>14352.97</v>
      </c>
      <c r="G409" s="151">
        <f t="shared" si="38"/>
        <v>0.4784323333333333</v>
      </c>
      <c r="H409" s="143">
        <v>30000</v>
      </c>
      <c r="I409" s="143">
        <v>14352.97</v>
      </c>
      <c r="J409" s="143">
        <v>0</v>
      </c>
      <c r="K409" s="143">
        <v>0</v>
      </c>
    </row>
    <row r="410" spans="1:11" s="71" customFormat="1" ht="14.25" customHeight="1">
      <c r="A410" s="37"/>
      <c r="B410" s="131"/>
      <c r="C410" s="16">
        <v>3110</v>
      </c>
      <c r="D410" s="80" t="s">
        <v>93</v>
      </c>
      <c r="E410" s="143">
        <v>11892059</v>
      </c>
      <c r="F410" s="143">
        <v>11799413.62</v>
      </c>
      <c r="G410" s="151">
        <f t="shared" si="38"/>
        <v>0.9922094752473057</v>
      </c>
      <c r="H410" s="143">
        <v>11892059</v>
      </c>
      <c r="I410" s="143">
        <v>11799413.62</v>
      </c>
      <c r="J410" s="143">
        <v>0</v>
      </c>
      <c r="K410" s="143">
        <v>0</v>
      </c>
    </row>
    <row r="411" spans="1:11" s="71" customFormat="1" ht="14.25" customHeight="1">
      <c r="A411" s="37"/>
      <c r="B411" s="131"/>
      <c r="C411" s="16">
        <v>4010</v>
      </c>
      <c r="D411" s="42" t="s">
        <v>18</v>
      </c>
      <c r="E411" s="143">
        <v>214900</v>
      </c>
      <c r="F411" s="143">
        <v>197607</v>
      </c>
      <c r="G411" s="151">
        <f t="shared" si="38"/>
        <v>0.9195300139599814</v>
      </c>
      <c r="H411" s="143">
        <v>214900</v>
      </c>
      <c r="I411" s="143">
        <v>197607</v>
      </c>
      <c r="J411" s="143">
        <v>0</v>
      </c>
      <c r="K411" s="143">
        <v>0</v>
      </c>
    </row>
    <row r="412" spans="1:11" s="71" customFormat="1" ht="14.25" customHeight="1">
      <c r="A412" s="37"/>
      <c r="B412" s="131"/>
      <c r="C412" s="16">
        <v>4040</v>
      </c>
      <c r="D412" s="98" t="s">
        <v>42</v>
      </c>
      <c r="E412" s="143">
        <v>10760</v>
      </c>
      <c r="F412" s="143">
        <v>10760</v>
      </c>
      <c r="G412" s="151">
        <f t="shared" si="38"/>
        <v>1</v>
      </c>
      <c r="H412" s="143">
        <v>10760</v>
      </c>
      <c r="I412" s="143">
        <v>10760</v>
      </c>
      <c r="J412" s="143">
        <v>0</v>
      </c>
      <c r="K412" s="143">
        <v>0</v>
      </c>
    </row>
    <row r="413" spans="1:11" s="71" customFormat="1" ht="14.25" customHeight="1">
      <c r="A413" s="37"/>
      <c r="B413" s="131"/>
      <c r="C413" s="16">
        <v>4110</v>
      </c>
      <c r="D413" s="16" t="s">
        <v>19</v>
      </c>
      <c r="E413" s="143">
        <v>35370</v>
      </c>
      <c r="F413" s="143">
        <v>32370</v>
      </c>
      <c r="G413" s="151">
        <f t="shared" si="38"/>
        <v>0.9151823579304496</v>
      </c>
      <c r="H413" s="143">
        <v>35370</v>
      </c>
      <c r="I413" s="143">
        <v>32370</v>
      </c>
      <c r="J413" s="143">
        <v>0</v>
      </c>
      <c r="K413" s="143">
        <v>0</v>
      </c>
    </row>
    <row r="414" spans="1:11" s="71" customFormat="1" ht="14.25" customHeight="1">
      <c r="A414" s="37"/>
      <c r="B414" s="131"/>
      <c r="C414" s="16">
        <v>4120</v>
      </c>
      <c r="D414" s="16" t="s">
        <v>20</v>
      </c>
      <c r="E414" s="143">
        <v>2830</v>
      </c>
      <c r="F414" s="143">
        <v>2830</v>
      </c>
      <c r="G414" s="151">
        <f t="shared" si="38"/>
        <v>1</v>
      </c>
      <c r="H414" s="143">
        <v>2830</v>
      </c>
      <c r="I414" s="143">
        <v>2830</v>
      </c>
      <c r="J414" s="143">
        <v>0</v>
      </c>
      <c r="K414" s="143">
        <v>0</v>
      </c>
    </row>
    <row r="415" spans="1:11" s="71" customFormat="1" ht="14.25" customHeight="1">
      <c r="A415" s="37"/>
      <c r="B415" s="131"/>
      <c r="C415" s="16">
        <v>4170</v>
      </c>
      <c r="D415" s="16" t="s">
        <v>38</v>
      </c>
      <c r="E415" s="143">
        <v>20000</v>
      </c>
      <c r="F415" s="143">
        <v>17868.5</v>
      </c>
      <c r="G415" s="151">
        <v>0</v>
      </c>
      <c r="H415" s="143">
        <v>20000</v>
      </c>
      <c r="I415" s="143">
        <v>17868.5</v>
      </c>
      <c r="J415" s="143">
        <v>0</v>
      </c>
      <c r="K415" s="143">
        <v>0</v>
      </c>
    </row>
    <row r="416" spans="1:11" s="71" customFormat="1" ht="14.25" customHeight="1">
      <c r="A416" s="37"/>
      <c r="B416" s="59"/>
      <c r="C416" s="16">
        <v>4210</v>
      </c>
      <c r="D416" s="98" t="s">
        <v>26</v>
      </c>
      <c r="E416" s="143">
        <v>17000</v>
      </c>
      <c r="F416" s="143">
        <v>16960.23</v>
      </c>
      <c r="G416" s="151">
        <f t="shared" si="38"/>
        <v>0.9976605882352941</v>
      </c>
      <c r="H416" s="143">
        <v>17000</v>
      </c>
      <c r="I416" s="143">
        <v>16960.23</v>
      </c>
      <c r="J416" s="143">
        <v>0</v>
      </c>
      <c r="K416" s="143">
        <v>0</v>
      </c>
    </row>
    <row r="417" spans="1:11" s="71" customFormat="1" ht="14.25" customHeight="1">
      <c r="A417" s="37"/>
      <c r="B417" s="125"/>
      <c r="C417" s="101">
        <v>4260</v>
      </c>
      <c r="D417" s="98" t="s">
        <v>50</v>
      </c>
      <c r="E417" s="143">
        <v>3600</v>
      </c>
      <c r="F417" s="143">
        <v>2829.65</v>
      </c>
      <c r="G417" s="151">
        <f t="shared" si="38"/>
        <v>0.7860138888888889</v>
      </c>
      <c r="H417" s="143">
        <v>3600</v>
      </c>
      <c r="I417" s="143">
        <v>2829.65</v>
      </c>
      <c r="J417" s="143">
        <v>0</v>
      </c>
      <c r="K417" s="143">
        <v>0</v>
      </c>
    </row>
    <row r="418" spans="1:11" s="71" customFormat="1" ht="14.25" customHeight="1">
      <c r="A418" s="37"/>
      <c r="B418" s="59"/>
      <c r="C418" s="16">
        <v>4300</v>
      </c>
      <c r="D418" s="98" t="s">
        <v>27</v>
      </c>
      <c r="E418" s="143">
        <v>64000</v>
      </c>
      <c r="F418" s="143">
        <v>58352.29</v>
      </c>
      <c r="G418" s="151">
        <f t="shared" si="38"/>
        <v>0.91175453125</v>
      </c>
      <c r="H418" s="143">
        <v>64000</v>
      </c>
      <c r="I418" s="143">
        <v>58352.29</v>
      </c>
      <c r="J418" s="143">
        <v>0</v>
      </c>
      <c r="K418" s="143">
        <v>0</v>
      </c>
    </row>
    <row r="419" spans="1:11" s="71" customFormat="1" ht="38.25" customHeight="1">
      <c r="A419" s="37"/>
      <c r="B419" s="131"/>
      <c r="C419" s="16">
        <v>4360</v>
      </c>
      <c r="D419" s="30" t="s">
        <v>46</v>
      </c>
      <c r="E419" s="143">
        <v>900</v>
      </c>
      <c r="F419" s="143">
        <v>489.67</v>
      </c>
      <c r="G419" s="151">
        <f t="shared" si="38"/>
        <v>0.5440777777777778</v>
      </c>
      <c r="H419" s="143">
        <v>900</v>
      </c>
      <c r="I419" s="143">
        <v>489.67</v>
      </c>
      <c r="J419" s="143">
        <v>0</v>
      </c>
      <c r="K419" s="143">
        <v>0</v>
      </c>
    </row>
    <row r="420" spans="1:11" s="71" customFormat="1" ht="14.25" customHeight="1">
      <c r="A420" s="37"/>
      <c r="B420" s="131"/>
      <c r="C420" s="16">
        <v>4410</v>
      </c>
      <c r="D420" s="30" t="s">
        <v>53</v>
      </c>
      <c r="E420" s="143">
        <v>200</v>
      </c>
      <c r="F420" s="143">
        <v>200</v>
      </c>
      <c r="G420" s="151">
        <f t="shared" si="38"/>
        <v>1</v>
      </c>
      <c r="H420" s="143">
        <v>200</v>
      </c>
      <c r="I420" s="143">
        <v>200</v>
      </c>
      <c r="J420" s="143">
        <v>0</v>
      </c>
      <c r="K420" s="143">
        <v>0</v>
      </c>
    </row>
    <row r="421" spans="1:11" s="71" customFormat="1" ht="14.25" customHeight="1">
      <c r="A421" s="37"/>
      <c r="B421" s="131"/>
      <c r="C421" s="16">
        <v>4580</v>
      </c>
      <c r="D421" s="98" t="s">
        <v>152</v>
      </c>
      <c r="E421" s="143">
        <v>4100</v>
      </c>
      <c r="F421" s="143">
        <v>2475.09</v>
      </c>
      <c r="G421" s="151">
        <f t="shared" si="38"/>
        <v>0.603680487804878</v>
      </c>
      <c r="H421" s="143">
        <v>4100</v>
      </c>
      <c r="I421" s="143">
        <v>2475.09</v>
      </c>
      <c r="J421" s="143">
        <v>0</v>
      </c>
      <c r="K421" s="143">
        <v>0</v>
      </c>
    </row>
    <row r="422" spans="1:11" s="71" customFormat="1" ht="24" customHeight="1">
      <c r="A422" s="37"/>
      <c r="B422" s="131"/>
      <c r="C422" s="16">
        <v>4610</v>
      </c>
      <c r="D422" s="98" t="s">
        <v>55</v>
      </c>
      <c r="E422" s="143">
        <v>100</v>
      </c>
      <c r="F422" s="143">
        <v>33.66</v>
      </c>
      <c r="G422" s="151">
        <v>0</v>
      </c>
      <c r="H422" s="143">
        <v>100</v>
      </c>
      <c r="I422" s="143">
        <v>33.66</v>
      </c>
      <c r="J422" s="143">
        <v>0</v>
      </c>
      <c r="K422" s="143">
        <v>0</v>
      </c>
    </row>
    <row r="423" spans="1:11" s="71" customFormat="1" ht="24.75" customHeight="1">
      <c r="A423" s="37"/>
      <c r="B423" s="131"/>
      <c r="C423" s="16">
        <v>4700</v>
      </c>
      <c r="D423" s="97" t="s">
        <v>56</v>
      </c>
      <c r="E423" s="143">
        <v>3800</v>
      </c>
      <c r="F423" s="143">
        <v>3764</v>
      </c>
      <c r="G423" s="151">
        <f aca="true" t="shared" si="39" ref="G423:G451">F423/E423</f>
        <v>0.9905263157894737</v>
      </c>
      <c r="H423" s="143">
        <v>3800</v>
      </c>
      <c r="I423" s="143">
        <v>3764</v>
      </c>
      <c r="J423" s="143">
        <v>0</v>
      </c>
      <c r="K423" s="143">
        <v>0</v>
      </c>
    </row>
    <row r="424" spans="1:11" s="71" customFormat="1" ht="14.25" customHeight="1">
      <c r="A424" s="37"/>
      <c r="B424" s="123">
        <v>85503</v>
      </c>
      <c r="C424" s="106"/>
      <c r="D424" s="121" t="s">
        <v>148</v>
      </c>
      <c r="E424" s="160">
        <f>SUM(E425:E427)</f>
        <v>644</v>
      </c>
      <c r="F424" s="160">
        <f>SUM(F425:F427)</f>
        <v>616.4200000000001</v>
      </c>
      <c r="G424" s="142">
        <f t="shared" si="39"/>
        <v>0.9571739130434783</v>
      </c>
      <c r="H424" s="160">
        <f>SUM(H425:H427)</f>
        <v>644</v>
      </c>
      <c r="I424" s="160">
        <f>SUM(I425:I427)</f>
        <v>616.4200000000001</v>
      </c>
      <c r="J424" s="160">
        <f>SUM(J425:J427)</f>
        <v>0</v>
      </c>
      <c r="K424" s="160">
        <f>SUM(K425:K427)</f>
        <v>0</v>
      </c>
    </row>
    <row r="425" spans="1:11" s="71" customFormat="1" ht="14.25" customHeight="1">
      <c r="A425" s="37"/>
      <c r="B425" s="131"/>
      <c r="C425" s="16">
        <v>4010</v>
      </c>
      <c r="D425" s="42" t="s">
        <v>18</v>
      </c>
      <c r="E425" s="143">
        <v>539</v>
      </c>
      <c r="F425" s="143">
        <v>514.96</v>
      </c>
      <c r="G425" s="151">
        <f t="shared" si="39"/>
        <v>0.9553988868274583</v>
      </c>
      <c r="H425" s="143">
        <v>539</v>
      </c>
      <c r="I425" s="143">
        <v>514.96</v>
      </c>
      <c r="J425" s="143">
        <v>0</v>
      </c>
      <c r="K425" s="143">
        <v>0</v>
      </c>
    </row>
    <row r="426" spans="1:11" s="71" customFormat="1" ht="14.25" customHeight="1">
      <c r="A426" s="113"/>
      <c r="B426" s="127"/>
      <c r="C426" s="16">
        <v>4110</v>
      </c>
      <c r="D426" s="16" t="s">
        <v>19</v>
      </c>
      <c r="E426" s="143">
        <v>92</v>
      </c>
      <c r="F426" s="143">
        <v>88.85</v>
      </c>
      <c r="G426" s="151">
        <f t="shared" si="39"/>
        <v>0.9657608695652173</v>
      </c>
      <c r="H426" s="143">
        <v>92</v>
      </c>
      <c r="I426" s="143">
        <v>88.85</v>
      </c>
      <c r="J426" s="143">
        <v>0</v>
      </c>
      <c r="K426" s="143">
        <v>0</v>
      </c>
    </row>
    <row r="427" spans="1:11" s="71" customFormat="1" ht="14.25" customHeight="1">
      <c r="A427" s="37"/>
      <c r="B427" s="131"/>
      <c r="C427" s="16">
        <v>4120</v>
      </c>
      <c r="D427" s="16" t="s">
        <v>20</v>
      </c>
      <c r="E427" s="143">
        <v>13</v>
      </c>
      <c r="F427" s="143">
        <v>12.61</v>
      </c>
      <c r="G427" s="151">
        <f t="shared" si="39"/>
        <v>0.97</v>
      </c>
      <c r="H427" s="143">
        <v>13</v>
      </c>
      <c r="I427" s="143">
        <v>12.61</v>
      </c>
      <c r="J427" s="143">
        <v>0</v>
      </c>
      <c r="K427" s="143">
        <v>0</v>
      </c>
    </row>
    <row r="428" spans="1:11" s="71" customFormat="1" ht="14.25" customHeight="1">
      <c r="A428" s="37"/>
      <c r="B428" s="123">
        <v>85504</v>
      </c>
      <c r="C428" s="106"/>
      <c r="D428" s="121" t="s">
        <v>149</v>
      </c>
      <c r="E428" s="160">
        <f>SUM(E429:E436)</f>
        <v>1210790</v>
      </c>
      <c r="F428" s="160">
        <f>SUM(F429:F436)</f>
        <v>1174160.03</v>
      </c>
      <c r="G428" s="142">
        <f>F428/E428</f>
        <v>0.9697470494470553</v>
      </c>
      <c r="H428" s="160">
        <f>SUM(H429:H436)</f>
        <v>1210790</v>
      </c>
      <c r="I428" s="160">
        <f>SUM(I429:I436)</f>
        <v>1174160.03</v>
      </c>
      <c r="J428" s="160">
        <f>SUM(J429:J436)</f>
        <v>0</v>
      </c>
      <c r="K428" s="160">
        <f>SUM(K429:K436)</f>
        <v>0</v>
      </c>
    </row>
    <row r="429" spans="1:11" s="71" customFormat="1" ht="14.25" customHeight="1">
      <c r="A429" s="37"/>
      <c r="B429" s="190"/>
      <c r="C429" s="109">
        <v>3110</v>
      </c>
      <c r="D429" s="80" t="s">
        <v>93</v>
      </c>
      <c r="E429" s="169">
        <v>1108500</v>
      </c>
      <c r="F429" s="169">
        <v>1090800</v>
      </c>
      <c r="G429" s="170">
        <f>F429/E429</f>
        <v>0.9840324763193504</v>
      </c>
      <c r="H429" s="169">
        <v>1108500</v>
      </c>
      <c r="I429" s="169">
        <v>1090800</v>
      </c>
      <c r="J429" s="169">
        <v>0</v>
      </c>
      <c r="K429" s="169">
        <v>0</v>
      </c>
    </row>
    <row r="430" spans="1:11" s="71" customFormat="1" ht="14.25" customHeight="1">
      <c r="A430" s="37"/>
      <c r="B430" s="131"/>
      <c r="C430" s="16">
        <v>4010</v>
      </c>
      <c r="D430" s="42" t="s">
        <v>18</v>
      </c>
      <c r="E430" s="143">
        <v>66815</v>
      </c>
      <c r="F430" s="143">
        <v>53539.7</v>
      </c>
      <c r="G430" s="151">
        <f t="shared" si="39"/>
        <v>0.8013125795105889</v>
      </c>
      <c r="H430" s="143">
        <v>66815</v>
      </c>
      <c r="I430" s="143">
        <v>53539.7</v>
      </c>
      <c r="J430" s="143">
        <v>0</v>
      </c>
      <c r="K430" s="143">
        <v>0</v>
      </c>
    </row>
    <row r="431" spans="1:11" s="71" customFormat="1" ht="14.25" customHeight="1">
      <c r="A431" s="37"/>
      <c r="B431" s="131"/>
      <c r="C431" s="16">
        <v>4040</v>
      </c>
      <c r="D431" s="98" t="s">
        <v>42</v>
      </c>
      <c r="E431" s="143">
        <v>4660</v>
      </c>
      <c r="F431" s="143">
        <v>4660</v>
      </c>
      <c r="G431" s="151">
        <f t="shared" si="39"/>
        <v>1</v>
      </c>
      <c r="H431" s="143">
        <v>4660</v>
      </c>
      <c r="I431" s="143">
        <v>4660</v>
      </c>
      <c r="J431" s="143">
        <v>0</v>
      </c>
      <c r="K431" s="143">
        <v>0</v>
      </c>
    </row>
    <row r="432" spans="1:11" s="71" customFormat="1" ht="14.25" customHeight="1">
      <c r="A432" s="37"/>
      <c r="B432" s="131"/>
      <c r="C432" s="16">
        <v>4110</v>
      </c>
      <c r="D432" s="16" t="s">
        <v>19</v>
      </c>
      <c r="E432" s="143">
        <v>12033</v>
      </c>
      <c r="F432" s="143">
        <v>9362.62</v>
      </c>
      <c r="G432" s="151">
        <f t="shared" si="39"/>
        <v>0.7780786171362088</v>
      </c>
      <c r="H432" s="143">
        <v>12033</v>
      </c>
      <c r="I432" s="143">
        <v>9362.62</v>
      </c>
      <c r="J432" s="143">
        <v>0</v>
      </c>
      <c r="K432" s="143">
        <v>0</v>
      </c>
    </row>
    <row r="433" spans="1:11" s="71" customFormat="1" ht="14.25" customHeight="1">
      <c r="A433" s="37"/>
      <c r="B433" s="131"/>
      <c r="C433" s="16">
        <v>4120</v>
      </c>
      <c r="D433" s="16" t="s">
        <v>20</v>
      </c>
      <c r="E433" s="143">
        <v>1821</v>
      </c>
      <c r="F433" s="143">
        <v>1328.72</v>
      </c>
      <c r="G433" s="151">
        <f t="shared" si="39"/>
        <v>0.7296650192202087</v>
      </c>
      <c r="H433" s="143">
        <v>1821</v>
      </c>
      <c r="I433" s="143">
        <v>1328.72</v>
      </c>
      <c r="J433" s="143">
        <v>0</v>
      </c>
      <c r="K433" s="143">
        <v>0</v>
      </c>
    </row>
    <row r="434" spans="1:11" s="71" customFormat="1" ht="14.25" customHeight="1">
      <c r="A434" s="37"/>
      <c r="B434" s="131"/>
      <c r="C434" s="16">
        <v>4170</v>
      </c>
      <c r="D434" s="21" t="s">
        <v>38</v>
      </c>
      <c r="E434" s="143">
        <v>11692</v>
      </c>
      <c r="F434" s="143">
        <v>9200</v>
      </c>
      <c r="G434" s="151">
        <f t="shared" si="39"/>
        <v>0.7868628121792679</v>
      </c>
      <c r="H434" s="143">
        <v>11692</v>
      </c>
      <c r="I434" s="143">
        <v>9200</v>
      </c>
      <c r="J434" s="143">
        <v>0</v>
      </c>
      <c r="K434" s="143">
        <v>0</v>
      </c>
    </row>
    <row r="435" spans="1:11" s="71" customFormat="1" ht="14.25" customHeight="1">
      <c r="A435" s="37"/>
      <c r="B435" s="131"/>
      <c r="C435" s="16">
        <v>4210</v>
      </c>
      <c r="D435" s="98" t="s">
        <v>26</v>
      </c>
      <c r="E435" s="143">
        <v>4655</v>
      </c>
      <c r="F435" s="143">
        <v>4655</v>
      </c>
      <c r="G435" s="151">
        <f t="shared" si="39"/>
        <v>1</v>
      </c>
      <c r="H435" s="143">
        <v>4655</v>
      </c>
      <c r="I435" s="143">
        <v>4655</v>
      </c>
      <c r="J435" s="143">
        <v>0</v>
      </c>
      <c r="K435" s="143">
        <v>0</v>
      </c>
    </row>
    <row r="436" spans="1:11" s="71" customFormat="1" ht="14.25" customHeight="1">
      <c r="A436" s="37"/>
      <c r="B436" s="131"/>
      <c r="C436" s="16">
        <v>4300</v>
      </c>
      <c r="D436" s="98" t="s">
        <v>27</v>
      </c>
      <c r="E436" s="143">
        <v>614</v>
      </c>
      <c r="F436" s="143">
        <v>613.99</v>
      </c>
      <c r="G436" s="151">
        <f t="shared" si="39"/>
        <v>0.9999837133550489</v>
      </c>
      <c r="H436" s="143">
        <v>614</v>
      </c>
      <c r="I436" s="143">
        <v>613.99</v>
      </c>
      <c r="J436" s="143">
        <v>0</v>
      </c>
      <c r="K436" s="143">
        <v>0</v>
      </c>
    </row>
    <row r="437" spans="1:11" s="71" customFormat="1" ht="14.25" customHeight="1">
      <c r="A437" s="37"/>
      <c r="B437" s="123">
        <v>85505</v>
      </c>
      <c r="C437" s="106"/>
      <c r="D437" s="121" t="s">
        <v>150</v>
      </c>
      <c r="E437" s="160">
        <f>SUM(E438:E452)</f>
        <v>783562.2</v>
      </c>
      <c r="F437" s="160">
        <f>SUM(F438:F452)</f>
        <v>759746.7099999998</v>
      </c>
      <c r="G437" s="142">
        <f t="shared" si="39"/>
        <v>0.9696061269928538</v>
      </c>
      <c r="H437" s="160">
        <f>SUM(H438:H452)</f>
        <v>783562.2</v>
      </c>
      <c r="I437" s="160">
        <f>SUM(I438:I452)</f>
        <v>759746.7099999998</v>
      </c>
      <c r="J437" s="160">
        <f>SUM(J438:J452)</f>
        <v>0</v>
      </c>
      <c r="K437" s="160">
        <f>SUM(K438:K452)</f>
        <v>0</v>
      </c>
    </row>
    <row r="438" spans="1:11" s="71" customFormat="1" ht="27" customHeight="1">
      <c r="A438" s="37"/>
      <c r="B438" s="131"/>
      <c r="C438" s="16">
        <v>2540</v>
      </c>
      <c r="D438" s="30" t="s">
        <v>74</v>
      </c>
      <c r="E438" s="143">
        <v>362947.2</v>
      </c>
      <c r="F438" s="143">
        <v>362947.2</v>
      </c>
      <c r="G438" s="151">
        <f t="shared" si="39"/>
        <v>1</v>
      </c>
      <c r="H438" s="143">
        <v>362947.2</v>
      </c>
      <c r="I438" s="143">
        <v>362947.2</v>
      </c>
      <c r="J438" s="143">
        <v>0</v>
      </c>
      <c r="K438" s="143">
        <v>0</v>
      </c>
    </row>
    <row r="439" spans="1:11" s="71" customFormat="1" ht="14.25" customHeight="1">
      <c r="A439" s="37"/>
      <c r="B439" s="131"/>
      <c r="C439" s="16">
        <v>4010</v>
      </c>
      <c r="D439" s="42" t="s">
        <v>18</v>
      </c>
      <c r="E439" s="143">
        <v>245193</v>
      </c>
      <c r="F439" s="143">
        <v>244777</v>
      </c>
      <c r="G439" s="151">
        <f t="shared" si="39"/>
        <v>0.9983033773394836</v>
      </c>
      <c r="H439" s="143">
        <v>245193</v>
      </c>
      <c r="I439" s="143">
        <v>244777</v>
      </c>
      <c r="J439" s="143">
        <v>0</v>
      </c>
      <c r="K439" s="143">
        <v>0</v>
      </c>
    </row>
    <row r="440" spans="1:11" s="71" customFormat="1" ht="14.25" customHeight="1">
      <c r="A440" s="37"/>
      <c r="B440" s="131"/>
      <c r="C440" s="16">
        <v>4040</v>
      </c>
      <c r="D440" s="98" t="s">
        <v>42</v>
      </c>
      <c r="E440" s="143">
        <v>17262</v>
      </c>
      <c r="F440" s="143">
        <v>14806.7</v>
      </c>
      <c r="G440" s="151">
        <f t="shared" si="39"/>
        <v>0.8577627157919129</v>
      </c>
      <c r="H440" s="143">
        <v>17262</v>
      </c>
      <c r="I440" s="143">
        <v>14806.7</v>
      </c>
      <c r="J440" s="143">
        <v>0</v>
      </c>
      <c r="K440" s="143">
        <v>0</v>
      </c>
    </row>
    <row r="441" spans="1:11" s="71" customFormat="1" ht="14.25" customHeight="1">
      <c r="A441" s="37"/>
      <c r="B441" s="131"/>
      <c r="C441" s="16">
        <v>4110</v>
      </c>
      <c r="D441" s="16" t="s">
        <v>19</v>
      </c>
      <c r="E441" s="143">
        <v>46054</v>
      </c>
      <c r="F441" s="143">
        <v>45882.7</v>
      </c>
      <c r="G441" s="151">
        <f t="shared" si="39"/>
        <v>0.9962804533808137</v>
      </c>
      <c r="H441" s="143">
        <v>46054</v>
      </c>
      <c r="I441" s="143">
        <v>45882.7</v>
      </c>
      <c r="J441" s="143">
        <v>0</v>
      </c>
      <c r="K441" s="143">
        <v>0</v>
      </c>
    </row>
    <row r="442" spans="1:11" s="71" customFormat="1" ht="14.25" customHeight="1">
      <c r="A442" s="37"/>
      <c r="B442" s="131"/>
      <c r="C442" s="16">
        <v>4120</v>
      </c>
      <c r="D442" s="16" t="s">
        <v>20</v>
      </c>
      <c r="E442" s="143">
        <v>5180</v>
      </c>
      <c r="F442" s="143">
        <v>5113.87</v>
      </c>
      <c r="G442" s="151">
        <f t="shared" si="39"/>
        <v>0.9872335907335907</v>
      </c>
      <c r="H442" s="143">
        <v>5180</v>
      </c>
      <c r="I442" s="143">
        <v>5113.87</v>
      </c>
      <c r="J442" s="143">
        <v>0</v>
      </c>
      <c r="K442" s="143">
        <v>0</v>
      </c>
    </row>
    <row r="443" spans="1:11" s="71" customFormat="1" ht="14.25" customHeight="1">
      <c r="A443" s="37"/>
      <c r="B443" s="131"/>
      <c r="C443" s="16">
        <v>4210</v>
      </c>
      <c r="D443" s="98" t="s">
        <v>26</v>
      </c>
      <c r="E443" s="143">
        <v>14987</v>
      </c>
      <c r="F443" s="143">
        <v>14986.86</v>
      </c>
      <c r="G443" s="151">
        <f t="shared" si="39"/>
        <v>0.9999906585707614</v>
      </c>
      <c r="H443" s="143">
        <v>14987</v>
      </c>
      <c r="I443" s="143">
        <v>14986.86</v>
      </c>
      <c r="J443" s="143">
        <v>0</v>
      </c>
      <c r="K443" s="143">
        <v>0</v>
      </c>
    </row>
    <row r="444" spans="1:11" s="71" customFormat="1" ht="25.5" customHeight="1">
      <c r="A444" s="37"/>
      <c r="B444" s="131"/>
      <c r="C444" s="16">
        <v>4240</v>
      </c>
      <c r="D444" s="30" t="s">
        <v>75</v>
      </c>
      <c r="E444" s="143">
        <v>1182</v>
      </c>
      <c r="F444" s="143">
        <v>1181.03</v>
      </c>
      <c r="G444" s="151">
        <f t="shared" si="39"/>
        <v>0.9991793570219966</v>
      </c>
      <c r="H444" s="143">
        <v>1182</v>
      </c>
      <c r="I444" s="143">
        <v>1181.03</v>
      </c>
      <c r="J444" s="143">
        <v>0</v>
      </c>
      <c r="K444" s="143">
        <v>0</v>
      </c>
    </row>
    <row r="445" spans="1:11" s="71" customFormat="1" ht="14.25" customHeight="1">
      <c r="A445" s="37"/>
      <c r="B445" s="131"/>
      <c r="C445" s="16">
        <v>4260</v>
      </c>
      <c r="D445" s="98" t="s">
        <v>50</v>
      </c>
      <c r="E445" s="143">
        <v>11600</v>
      </c>
      <c r="F445" s="143">
        <v>11504.16</v>
      </c>
      <c r="G445" s="151">
        <f t="shared" si="39"/>
        <v>0.9917379310344827</v>
      </c>
      <c r="H445" s="143">
        <v>11600</v>
      </c>
      <c r="I445" s="143">
        <v>11504.16</v>
      </c>
      <c r="J445" s="143">
        <v>0</v>
      </c>
      <c r="K445" s="143">
        <v>0</v>
      </c>
    </row>
    <row r="446" spans="1:11" s="71" customFormat="1" ht="14.25" customHeight="1">
      <c r="A446" s="37"/>
      <c r="B446" s="131"/>
      <c r="C446" s="16">
        <v>4270</v>
      </c>
      <c r="D446" s="98" t="s">
        <v>31</v>
      </c>
      <c r="E446" s="143">
        <v>500</v>
      </c>
      <c r="F446" s="143">
        <v>499.7</v>
      </c>
      <c r="G446" s="151">
        <f>F446/E446</f>
        <v>0.9994</v>
      </c>
      <c r="H446" s="143">
        <v>500</v>
      </c>
      <c r="I446" s="143">
        <v>499.7</v>
      </c>
      <c r="J446" s="143">
        <v>0</v>
      </c>
      <c r="K446" s="143"/>
    </row>
    <row r="447" spans="1:11" s="71" customFormat="1" ht="14.25" customHeight="1">
      <c r="A447" s="37"/>
      <c r="B447" s="131"/>
      <c r="C447" s="16">
        <v>4280</v>
      </c>
      <c r="D447" s="98" t="s">
        <v>51</v>
      </c>
      <c r="E447" s="143">
        <v>300</v>
      </c>
      <c r="F447" s="143">
        <v>300</v>
      </c>
      <c r="G447" s="151">
        <f>F447/E447</f>
        <v>1</v>
      </c>
      <c r="H447" s="143">
        <v>300</v>
      </c>
      <c r="I447" s="143">
        <v>300</v>
      </c>
      <c r="J447" s="143">
        <v>0</v>
      </c>
      <c r="K447" s="143">
        <v>0</v>
      </c>
    </row>
    <row r="448" spans="1:11" s="71" customFormat="1" ht="14.25" customHeight="1">
      <c r="A448" s="37"/>
      <c r="B448" s="131"/>
      <c r="C448" s="16">
        <v>4300</v>
      </c>
      <c r="D448" s="98" t="s">
        <v>27</v>
      </c>
      <c r="E448" s="143">
        <v>68825</v>
      </c>
      <c r="F448" s="143">
        <v>48365.83</v>
      </c>
      <c r="G448" s="151">
        <f t="shared" si="39"/>
        <v>0.702736360334181</v>
      </c>
      <c r="H448" s="143">
        <v>68825</v>
      </c>
      <c r="I448" s="143">
        <v>48365.83</v>
      </c>
      <c r="J448" s="143">
        <v>0</v>
      </c>
      <c r="K448" s="143">
        <v>0</v>
      </c>
    </row>
    <row r="449" spans="1:11" s="71" customFormat="1" ht="14.25" customHeight="1">
      <c r="A449" s="37"/>
      <c r="B449" s="131"/>
      <c r="C449" s="16">
        <v>4410</v>
      </c>
      <c r="D449" s="30" t="s">
        <v>53</v>
      </c>
      <c r="E449" s="143">
        <v>500</v>
      </c>
      <c r="F449" s="143">
        <v>349.66</v>
      </c>
      <c r="G449" s="151">
        <f t="shared" si="39"/>
        <v>0.69932</v>
      </c>
      <c r="H449" s="143">
        <v>500</v>
      </c>
      <c r="I449" s="143">
        <v>349.66</v>
      </c>
      <c r="J449" s="143">
        <v>0</v>
      </c>
      <c r="K449" s="143">
        <v>0</v>
      </c>
    </row>
    <row r="450" spans="1:11" s="71" customFormat="1" ht="14.25" customHeight="1">
      <c r="A450" s="37"/>
      <c r="B450" s="131"/>
      <c r="C450" s="16">
        <v>4430</v>
      </c>
      <c r="D450" s="98" t="s">
        <v>22</v>
      </c>
      <c r="E450" s="143">
        <v>31</v>
      </c>
      <c r="F450" s="143">
        <v>31</v>
      </c>
      <c r="G450" s="151">
        <f t="shared" si="39"/>
        <v>1</v>
      </c>
      <c r="H450" s="143">
        <v>31</v>
      </c>
      <c r="I450" s="143">
        <v>31</v>
      </c>
      <c r="J450" s="143">
        <v>0</v>
      </c>
      <c r="K450" s="143">
        <v>0</v>
      </c>
    </row>
    <row r="451" spans="1:11" s="71" customFormat="1" ht="25.5" customHeight="1">
      <c r="A451" s="37"/>
      <c r="B451" s="131"/>
      <c r="C451" s="16">
        <v>4440</v>
      </c>
      <c r="D451" s="98" t="s">
        <v>43</v>
      </c>
      <c r="E451" s="143">
        <v>8201</v>
      </c>
      <c r="F451" s="143">
        <v>8201</v>
      </c>
      <c r="G451" s="151">
        <f t="shared" si="39"/>
        <v>1</v>
      </c>
      <c r="H451" s="143">
        <v>8201</v>
      </c>
      <c r="I451" s="143">
        <v>8201</v>
      </c>
      <c r="J451" s="143">
        <v>0</v>
      </c>
      <c r="K451" s="143">
        <v>0</v>
      </c>
    </row>
    <row r="452" spans="1:11" s="71" customFormat="1" ht="25.5" customHeight="1">
      <c r="A452" s="37"/>
      <c r="B452" s="131"/>
      <c r="C452" s="16">
        <v>4700</v>
      </c>
      <c r="D452" s="97" t="s">
        <v>56</v>
      </c>
      <c r="E452" s="143">
        <v>800</v>
      </c>
      <c r="F452" s="143">
        <v>800</v>
      </c>
      <c r="G452" s="151">
        <f>F452/E452</f>
        <v>1</v>
      </c>
      <c r="H452" s="143">
        <v>800</v>
      </c>
      <c r="I452" s="143">
        <v>800</v>
      </c>
      <c r="J452" s="143">
        <v>0</v>
      </c>
      <c r="K452" s="143">
        <v>0</v>
      </c>
    </row>
    <row r="453" spans="1:11" s="71" customFormat="1" ht="14.25" customHeight="1">
      <c r="A453" s="37"/>
      <c r="B453" s="135">
        <v>85508</v>
      </c>
      <c r="C453" s="106"/>
      <c r="D453" s="121" t="s">
        <v>151</v>
      </c>
      <c r="E453" s="160">
        <f aca="true" t="shared" si="40" ref="E453:K453">E454</f>
        <v>144720</v>
      </c>
      <c r="F453" s="160">
        <f t="shared" si="40"/>
        <v>137322.08</v>
      </c>
      <c r="G453" s="142">
        <f t="shared" si="40"/>
        <v>0.9488811498065228</v>
      </c>
      <c r="H453" s="160">
        <f t="shared" si="40"/>
        <v>144720</v>
      </c>
      <c r="I453" s="160">
        <f t="shared" si="40"/>
        <v>137322.08</v>
      </c>
      <c r="J453" s="160">
        <f t="shared" si="40"/>
        <v>0</v>
      </c>
      <c r="K453" s="160">
        <f t="shared" si="40"/>
        <v>0</v>
      </c>
    </row>
    <row r="454" spans="1:11" s="71" customFormat="1" ht="37.5" customHeight="1">
      <c r="A454" s="37"/>
      <c r="B454" s="131"/>
      <c r="C454" s="16">
        <v>4330</v>
      </c>
      <c r="D454" s="98" t="s">
        <v>90</v>
      </c>
      <c r="E454" s="143">
        <v>144720</v>
      </c>
      <c r="F454" s="143">
        <v>137322.08</v>
      </c>
      <c r="G454" s="151">
        <f>F454/E454</f>
        <v>0.9488811498065228</v>
      </c>
      <c r="H454" s="143">
        <v>144720</v>
      </c>
      <c r="I454" s="143">
        <v>137322.08</v>
      </c>
      <c r="J454" s="143">
        <v>0</v>
      </c>
      <c r="K454" s="143">
        <v>0</v>
      </c>
    </row>
    <row r="455" spans="1:11" s="71" customFormat="1" ht="26.25" customHeight="1">
      <c r="A455" s="113"/>
      <c r="B455" s="58">
        <v>85510</v>
      </c>
      <c r="C455" s="16"/>
      <c r="D455" s="121" t="s">
        <v>153</v>
      </c>
      <c r="E455" s="160">
        <f aca="true" t="shared" si="41" ref="E455:K455">E456</f>
        <v>200000</v>
      </c>
      <c r="F455" s="160">
        <f t="shared" si="41"/>
        <v>180041.43</v>
      </c>
      <c r="G455" s="142">
        <f t="shared" si="41"/>
        <v>0.90020715</v>
      </c>
      <c r="H455" s="160">
        <f t="shared" si="41"/>
        <v>200000</v>
      </c>
      <c r="I455" s="160">
        <f t="shared" si="41"/>
        <v>180041.43</v>
      </c>
      <c r="J455" s="160">
        <f t="shared" si="41"/>
        <v>0</v>
      </c>
      <c r="K455" s="160">
        <f t="shared" si="41"/>
        <v>0</v>
      </c>
    </row>
    <row r="456" spans="1:11" s="71" customFormat="1" ht="37.5" customHeight="1">
      <c r="A456" s="37"/>
      <c r="B456" s="131"/>
      <c r="C456" s="16">
        <v>4330</v>
      </c>
      <c r="D456" s="98" t="s">
        <v>90</v>
      </c>
      <c r="E456" s="143">
        <v>200000</v>
      </c>
      <c r="F456" s="143">
        <v>180041.43</v>
      </c>
      <c r="G456" s="151">
        <f>F456/E456</f>
        <v>0.90020715</v>
      </c>
      <c r="H456" s="143">
        <v>200000</v>
      </c>
      <c r="I456" s="143">
        <v>180041.43</v>
      </c>
      <c r="J456" s="143">
        <v>0</v>
      </c>
      <c r="K456" s="143">
        <v>0</v>
      </c>
    </row>
    <row r="457" spans="1:12" ht="26.25" customHeight="1">
      <c r="A457" s="44">
        <v>900</v>
      </c>
      <c r="B457" s="20"/>
      <c r="C457" s="21"/>
      <c r="D457" s="40" t="s">
        <v>107</v>
      </c>
      <c r="E457" s="193">
        <f>E458+E473+E483+E487+E491+E495+E498+E502</f>
        <v>23493462.6</v>
      </c>
      <c r="F457" s="193">
        <f>SUM(F458+F473+F483+F487+F491+F495+F498+F502)</f>
        <v>21616827.25</v>
      </c>
      <c r="G457" s="156">
        <f>F457/E457</f>
        <v>0.9201209552652319</v>
      </c>
      <c r="H457" s="168">
        <f>H458+H473+H483+H487+H491+H495+H498+H502</f>
        <v>8539945.3</v>
      </c>
      <c r="I457" s="168">
        <f>I458+I473+I483+I487+I491+I495+I498+I502</f>
        <v>7871591.21</v>
      </c>
      <c r="J457" s="168">
        <f>J458+J473+J483+J487+J491+J495+J498+J502</f>
        <v>14953517.299999999</v>
      </c>
      <c r="K457" s="168">
        <f>K458+K473+K483+K487+K498+K502+K491</f>
        <v>13745236.040000001</v>
      </c>
      <c r="L457" s="22"/>
    </row>
    <row r="458" spans="1:12" s="71" customFormat="1" ht="13.5" customHeight="1">
      <c r="A458" s="23"/>
      <c r="B458" s="24">
        <v>90001</v>
      </c>
      <c r="C458" s="31"/>
      <c r="D458" s="35" t="s">
        <v>108</v>
      </c>
      <c r="E458" s="160">
        <f>SUM(E459:E472)</f>
        <v>9099340.299999999</v>
      </c>
      <c r="F458" s="160">
        <f>SUM(F459:F472)</f>
        <v>8061232.640000001</v>
      </c>
      <c r="G458" s="142">
        <f aca="true" t="shared" si="42" ref="G458:G473">F458/E458</f>
        <v>0.8859139645541119</v>
      </c>
      <c r="H458" s="160">
        <f>SUM(H459:H472)</f>
        <v>417136</v>
      </c>
      <c r="I458" s="160">
        <f>SUM(I459:I472)</f>
        <v>386617.87</v>
      </c>
      <c r="J458" s="160">
        <f>SUM(J461:J472)</f>
        <v>8682204.299999999</v>
      </c>
      <c r="K458" s="160">
        <f>SUM(K459:K472)</f>
        <v>7674614.7700000005</v>
      </c>
      <c r="L458" s="22"/>
    </row>
    <row r="459" spans="1:12" s="71" customFormat="1" ht="13.5" customHeight="1">
      <c r="A459" s="23"/>
      <c r="B459" s="32"/>
      <c r="C459" s="109">
        <v>4019</v>
      </c>
      <c r="D459" s="16" t="s">
        <v>18</v>
      </c>
      <c r="E459" s="169">
        <v>179000</v>
      </c>
      <c r="F459" s="169">
        <v>158842.05</v>
      </c>
      <c r="G459" s="170">
        <f t="shared" si="42"/>
        <v>0.887385754189944</v>
      </c>
      <c r="H459" s="169">
        <v>179000</v>
      </c>
      <c r="I459" s="169">
        <v>158842.05</v>
      </c>
      <c r="J459" s="169">
        <v>0</v>
      </c>
      <c r="K459" s="169">
        <v>0</v>
      </c>
      <c r="L459" s="22"/>
    </row>
    <row r="460" spans="1:12" s="71" customFormat="1" ht="13.5" customHeight="1">
      <c r="A460" s="23"/>
      <c r="B460" s="32"/>
      <c r="C460" s="109">
        <v>4049</v>
      </c>
      <c r="D460" s="21" t="s">
        <v>42</v>
      </c>
      <c r="E460" s="169">
        <v>14700</v>
      </c>
      <c r="F460" s="169">
        <v>13900.02</v>
      </c>
      <c r="G460" s="170">
        <f>F460/E460</f>
        <v>0.9455795918367347</v>
      </c>
      <c r="H460" s="169">
        <v>14700</v>
      </c>
      <c r="I460" s="169">
        <v>13900.02</v>
      </c>
      <c r="J460" s="169">
        <v>0</v>
      </c>
      <c r="K460" s="169">
        <v>0</v>
      </c>
      <c r="L460" s="22"/>
    </row>
    <row r="461" spans="1:12" s="71" customFormat="1" ht="13.5" customHeight="1">
      <c r="A461" s="23"/>
      <c r="B461" s="32"/>
      <c r="C461" s="109">
        <v>4119</v>
      </c>
      <c r="D461" s="16" t="s">
        <v>19</v>
      </c>
      <c r="E461" s="169">
        <v>33300</v>
      </c>
      <c r="F461" s="169">
        <v>29172.88</v>
      </c>
      <c r="G461" s="170">
        <f t="shared" si="42"/>
        <v>0.8760624624624624</v>
      </c>
      <c r="H461" s="169">
        <v>33300</v>
      </c>
      <c r="I461" s="169">
        <v>29172.88</v>
      </c>
      <c r="J461" s="169">
        <v>0</v>
      </c>
      <c r="K461" s="169">
        <v>0</v>
      </c>
      <c r="L461" s="22"/>
    </row>
    <row r="462" spans="1:12" s="71" customFormat="1" ht="13.5" customHeight="1">
      <c r="A462" s="23"/>
      <c r="B462" s="32"/>
      <c r="C462" s="109">
        <v>4129</v>
      </c>
      <c r="D462" s="16" t="s">
        <v>20</v>
      </c>
      <c r="E462" s="169">
        <v>3000</v>
      </c>
      <c r="F462" s="169">
        <v>1834.13</v>
      </c>
      <c r="G462" s="170">
        <f t="shared" si="42"/>
        <v>0.6113766666666667</v>
      </c>
      <c r="H462" s="169">
        <v>3000</v>
      </c>
      <c r="I462" s="169">
        <v>1834.13</v>
      </c>
      <c r="J462" s="169">
        <v>0</v>
      </c>
      <c r="K462" s="169">
        <v>0</v>
      </c>
      <c r="L462" s="22"/>
    </row>
    <row r="463" spans="1:12" s="71" customFormat="1" ht="13.5" customHeight="1">
      <c r="A463" s="23"/>
      <c r="B463" s="32"/>
      <c r="C463" s="109">
        <v>4170</v>
      </c>
      <c r="D463" s="21" t="s">
        <v>38</v>
      </c>
      <c r="E463" s="169">
        <v>4500</v>
      </c>
      <c r="F463" s="169">
        <v>4500</v>
      </c>
      <c r="G463" s="170">
        <f t="shared" si="42"/>
        <v>1</v>
      </c>
      <c r="H463" s="169">
        <v>4500</v>
      </c>
      <c r="I463" s="169">
        <v>4500</v>
      </c>
      <c r="J463" s="169">
        <v>0</v>
      </c>
      <c r="K463" s="169">
        <v>0</v>
      </c>
      <c r="L463" s="22"/>
    </row>
    <row r="464" spans="1:12" s="71" customFormat="1" ht="13.5" customHeight="1">
      <c r="A464" s="23"/>
      <c r="B464" s="32"/>
      <c r="C464" s="109">
        <v>4219</v>
      </c>
      <c r="D464" s="111" t="s">
        <v>26</v>
      </c>
      <c r="E464" s="169">
        <v>8000</v>
      </c>
      <c r="F464" s="169">
        <v>7790.05</v>
      </c>
      <c r="G464" s="170">
        <f t="shared" si="42"/>
        <v>0.97375625</v>
      </c>
      <c r="H464" s="169">
        <v>8000</v>
      </c>
      <c r="I464" s="169">
        <v>7790.05</v>
      </c>
      <c r="J464" s="169">
        <v>0</v>
      </c>
      <c r="K464" s="169">
        <v>0</v>
      </c>
      <c r="L464" s="22"/>
    </row>
    <row r="465" spans="1:12" s="71" customFormat="1" ht="13.5" customHeight="1">
      <c r="A465" s="23"/>
      <c r="B465" s="32"/>
      <c r="C465" s="109">
        <v>4260</v>
      </c>
      <c r="D465" s="111" t="s">
        <v>50</v>
      </c>
      <c r="E465" s="169">
        <v>7000</v>
      </c>
      <c r="F465" s="169">
        <v>4257.74</v>
      </c>
      <c r="G465" s="170">
        <f t="shared" si="42"/>
        <v>0.6082485714285714</v>
      </c>
      <c r="H465" s="169">
        <v>7000</v>
      </c>
      <c r="I465" s="169">
        <v>4257.74</v>
      </c>
      <c r="J465" s="169">
        <v>0</v>
      </c>
      <c r="K465" s="169">
        <v>0</v>
      </c>
      <c r="L465" s="22"/>
    </row>
    <row r="466" spans="1:12" s="71" customFormat="1" ht="13.5" customHeight="1">
      <c r="A466" s="23"/>
      <c r="B466" s="32"/>
      <c r="C466" s="109">
        <v>4270</v>
      </c>
      <c r="D466" s="111" t="s">
        <v>31</v>
      </c>
      <c r="E466" s="169">
        <v>50000</v>
      </c>
      <c r="F466" s="169">
        <v>50000</v>
      </c>
      <c r="G466" s="170">
        <f t="shared" si="42"/>
        <v>1</v>
      </c>
      <c r="H466" s="169">
        <v>50000</v>
      </c>
      <c r="I466" s="169">
        <v>50000</v>
      </c>
      <c r="J466" s="169">
        <v>0</v>
      </c>
      <c r="K466" s="169">
        <v>0</v>
      </c>
      <c r="L466" s="22"/>
    </row>
    <row r="467" spans="1:12" s="71" customFormat="1" ht="13.5" customHeight="1">
      <c r="A467" s="23"/>
      <c r="B467" s="32"/>
      <c r="C467" s="36">
        <v>4300</v>
      </c>
      <c r="D467" s="83" t="s">
        <v>27</v>
      </c>
      <c r="E467" s="169">
        <v>100000</v>
      </c>
      <c r="F467" s="169">
        <v>100000</v>
      </c>
      <c r="G467" s="170">
        <f t="shared" si="42"/>
        <v>1</v>
      </c>
      <c r="H467" s="169">
        <v>100000</v>
      </c>
      <c r="I467" s="169">
        <v>100000</v>
      </c>
      <c r="J467" s="169">
        <v>0</v>
      </c>
      <c r="K467" s="169">
        <v>0</v>
      </c>
      <c r="L467" s="22"/>
    </row>
    <row r="468" spans="1:12" s="71" customFormat="1" ht="13.5" customHeight="1">
      <c r="A468" s="23"/>
      <c r="B468" s="32"/>
      <c r="C468" s="36">
        <v>4309</v>
      </c>
      <c r="D468" s="83" t="s">
        <v>27</v>
      </c>
      <c r="E468" s="169">
        <v>13000</v>
      </c>
      <c r="F468" s="169">
        <v>11685</v>
      </c>
      <c r="G468" s="170">
        <f t="shared" si="42"/>
        <v>0.8988461538461539</v>
      </c>
      <c r="H468" s="169">
        <v>13000</v>
      </c>
      <c r="I468" s="169">
        <v>11685</v>
      </c>
      <c r="J468" s="169">
        <v>0</v>
      </c>
      <c r="K468" s="169">
        <v>0</v>
      </c>
      <c r="L468" s="22"/>
    </row>
    <row r="469" spans="1:12" s="71" customFormat="1" ht="29.25" customHeight="1">
      <c r="A469" s="23"/>
      <c r="B469" s="32"/>
      <c r="C469" s="36">
        <v>4440</v>
      </c>
      <c r="D469" s="30" t="s">
        <v>43</v>
      </c>
      <c r="E469" s="169">
        <v>4636</v>
      </c>
      <c r="F469" s="169">
        <v>4636</v>
      </c>
      <c r="G469" s="170">
        <f t="shared" si="42"/>
        <v>1</v>
      </c>
      <c r="H469" s="169">
        <v>4636</v>
      </c>
      <c r="I469" s="169">
        <v>4636</v>
      </c>
      <c r="J469" s="169">
        <v>0</v>
      </c>
      <c r="K469" s="169">
        <v>0</v>
      </c>
      <c r="L469" s="22"/>
    </row>
    <row r="470" spans="1:12" s="71" customFormat="1" ht="24.75" customHeight="1">
      <c r="A470" s="23"/>
      <c r="B470" s="32"/>
      <c r="C470" s="16">
        <v>6050</v>
      </c>
      <c r="D470" s="30" t="s">
        <v>28</v>
      </c>
      <c r="E470" s="143">
        <v>4035073.33</v>
      </c>
      <c r="F470" s="143">
        <v>3885564.49</v>
      </c>
      <c r="G470" s="151">
        <f t="shared" si="42"/>
        <v>0.9629476770871969</v>
      </c>
      <c r="H470" s="143">
        <v>0</v>
      </c>
      <c r="I470" s="143">
        <v>0</v>
      </c>
      <c r="J470" s="143">
        <f>E470</f>
        <v>4035073.33</v>
      </c>
      <c r="K470" s="143">
        <v>3885564.49</v>
      </c>
      <c r="L470" s="73"/>
    </row>
    <row r="471" spans="1:12" s="71" customFormat="1" ht="27.75" customHeight="1">
      <c r="A471" s="23"/>
      <c r="B471" s="32"/>
      <c r="C471" s="112">
        <v>6057</v>
      </c>
      <c r="D471" s="30" t="s">
        <v>28</v>
      </c>
      <c r="E471" s="152">
        <v>3174750.69</v>
      </c>
      <c r="F471" s="152">
        <v>2692447.99</v>
      </c>
      <c r="G471" s="174">
        <f t="shared" si="42"/>
        <v>0.8480817087404114</v>
      </c>
      <c r="H471" s="152">
        <v>0</v>
      </c>
      <c r="I471" s="152">
        <v>0</v>
      </c>
      <c r="J471" s="152">
        <v>3174750.69</v>
      </c>
      <c r="K471" s="152">
        <v>2692447.99</v>
      </c>
      <c r="L471" s="73"/>
    </row>
    <row r="472" spans="1:12" s="71" customFormat="1" ht="24.75" customHeight="1">
      <c r="A472" s="23"/>
      <c r="B472" s="34"/>
      <c r="C472" s="112">
        <v>6059</v>
      </c>
      <c r="D472" s="30" t="s">
        <v>28</v>
      </c>
      <c r="E472" s="152">
        <v>1472380.28</v>
      </c>
      <c r="F472" s="152">
        <v>1096602.29</v>
      </c>
      <c r="G472" s="174">
        <f t="shared" si="42"/>
        <v>0.7447819730375633</v>
      </c>
      <c r="H472" s="152">
        <v>0</v>
      </c>
      <c r="I472" s="152">
        <v>0</v>
      </c>
      <c r="J472" s="152">
        <v>1472380.28</v>
      </c>
      <c r="K472" s="152">
        <v>1096602.29</v>
      </c>
      <c r="L472" s="73"/>
    </row>
    <row r="473" spans="1:12" s="71" customFormat="1" ht="13.5" customHeight="1">
      <c r="A473" s="23"/>
      <c r="B473" s="60">
        <v>90002</v>
      </c>
      <c r="C473" s="49"/>
      <c r="D473" s="35" t="s">
        <v>109</v>
      </c>
      <c r="E473" s="160">
        <f>SUM(E474:E482)</f>
        <v>3124142.3000000003</v>
      </c>
      <c r="F473" s="160">
        <f>SUM(F474:F482)</f>
        <v>3038059.1300000004</v>
      </c>
      <c r="G473" s="142">
        <f t="shared" si="42"/>
        <v>0.9724458229703558</v>
      </c>
      <c r="H473" s="160">
        <f>SUM(H474:H482)</f>
        <v>3124142.3000000003</v>
      </c>
      <c r="I473" s="160">
        <f>SUM(I474:I482)</f>
        <v>3038059.1300000004</v>
      </c>
      <c r="J473" s="160">
        <f>SUM(J474:J482)</f>
        <v>0</v>
      </c>
      <c r="K473" s="160">
        <f>SUM(K474:K482)</f>
        <v>0</v>
      </c>
      <c r="L473" s="22"/>
    </row>
    <row r="474" spans="1:12" s="71" customFormat="1" ht="13.5" customHeight="1">
      <c r="A474" s="23"/>
      <c r="B474" s="59"/>
      <c r="C474" s="100">
        <v>4010</v>
      </c>
      <c r="D474" s="16" t="s">
        <v>18</v>
      </c>
      <c r="E474" s="143">
        <v>196077</v>
      </c>
      <c r="F474" s="143">
        <v>154231.18</v>
      </c>
      <c r="G474" s="151">
        <f aca="true" t="shared" si="43" ref="G474:G489">F474/E474</f>
        <v>0.7865847600687484</v>
      </c>
      <c r="H474" s="143">
        <v>196077</v>
      </c>
      <c r="I474" s="143">
        <v>154231.18</v>
      </c>
      <c r="J474" s="143">
        <v>0</v>
      </c>
      <c r="K474" s="143">
        <v>0</v>
      </c>
      <c r="L474" s="73"/>
    </row>
    <row r="475" spans="1:12" s="71" customFormat="1" ht="13.5" customHeight="1">
      <c r="A475" s="23"/>
      <c r="B475" s="59"/>
      <c r="C475" s="42">
        <v>4040</v>
      </c>
      <c r="D475" s="42" t="s">
        <v>42</v>
      </c>
      <c r="E475" s="162">
        <v>16092</v>
      </c>
      <c r="F475" s="162">
        <v>15009.06</v>
      </c>
      <c r="G475" s="167">
        <f t="shared" si="43"/>
        <v>0.9327032065622669</v>
      </c>
      <c r="H475" s="162">
        <v>16092</v>
      </c>
      <c r="I475" s="162">
        <v>15009.06</v>
      </c>
      <c r="J475" s="162">
        <v>0</v>
      </c>
      <c r="K475" s="162">
        <v>0</v>
      </c>
      <c r="L475" s="73"/>
    </row>
    <row r="476" spans="1:12" s="71" customFormat="1" ht="13.5" customHeight="1">
      <c r="A476" s="23"/>
      <c r="B476" s="59"/>
      <c r="C476" s="16">
        <v>4110</v>
      </c>
      <c r="D476" s="16" t="s">
        <v>19</v>
      </c>
      <c r="E476" s="143">
        <v>33706.42</v>
      </c>
      <c r="F476" s="143">
        <v>28451.36</v>
      </c>
      <c r="G476" s="151">
        <f t="shared" si="43"/>
        <v>0.8440932024225652</v>
      </c>
      <c r="H476" s="143">
        <v>33706.42</v>
      </c>
      <c r="I476" s="143">
        <v>28451.36</v>
      </c>
      <c r="J476" s="143">
        <v>0</v>
      </c>
      <c r="K476" s="143">
        <v>0</v>
      </c>
      <c r="L476" s="73"/>
    </row>
    <row r="477" spans="1:13" s="71" customFormat="1" ht="13.5" customHeight="1">
      <c r="A477" s="23"/>
      <c r="B477" s="59"/>
      <c r="C477" s="16">
        <v>4120</v>
      </c>
      <c r="D477" s="16" t="s">
        <v>20</v>
      </c>
      <c r="E477" s="143">
        <v>4804.24</v>
      </c>
      <c r="F477" s="143">
        <v>4029.58</v>
      </c>
      <c r="G477" s="151">
        <f t="shared" si="43"/>
        <v>0.8387549331423909</v>
      </c>
      <c r="H477" s="143">
        <v>4804.24</v>
      </c>
      <c r="I477" s="143">
        <v>4029.58</v>
      </c>
      <c r="J477" s="143">
        <v>0</v>
      </c>
      <c r="K477" s="143">
        <v>0</v>
      </c>
      <c r="L477" s="73"/>
      <c r="M477" s="73"/>
    </row>
    <row r="478" spans="1:11" s="71" customFormat="1" ht="14.25" customHeight="1">
      <c r="A478" s="23"/>
      <c r="B478" s="84"/>
      <c r="C478" s="16">
        <v>4210</v>
      </c>
      <c r="D478" s="30" t="s">
        <v>26</v>
      </c>
      <c r="E478" s="143">
        <v>8000</v>
      </c>
      <c r="F478" s="143">
        <v>7443.64</v>
      </c>
      <c r="G478" s="151">
        <f t="shared" si="43"/>
        <v>0.930455</v>
      </c>
      <c r="H478" s="143">
        <v>8000</v>
      </c>
      <c r="I478" s="143">
        <v>7443.64</v>
      </c>
      <c r="J478" s="143">
        <v>0</v>
      </c>
      <c r="K478" s="143">
        <v>0</v>
      </c>
    </row>
    <row r="479" spans="1:11" s="71" customFormat="1" ht="13.5" customHeight="1">
      <c r="A479" s="23"/>
      <c r="B479" s="84"/>
      <c r="C479" s="16">
        <v>4300</v>
      </c>
      <c r="D479" s="30" t="s">
        <v>27</v>
      </c>
      <c r="E479" s="143">
        <v>2858220</v>
      </c>
      <c r="F479" s="143">
        <v>2822915.47</v>
      </c>
      <c r="G479" s="151">
        <f t="shared" si="43"/>
        <v>0.9876480711771662</v>
      </c>
      <c r="H479" s="143">
        <v>2858220</v>
      </c>
      <c r="I479" s="143">
        <v>2822915.47</v>
      </c>
      <c r="J479" s="143">
        <v>0</v>
      </c>
      <c r="K479" s="143">
        <v>0</v>
      </c>
    </row>
    <row r="480" spans="1:11" s="71" customFormat="1" ht="13.5" customHeight="1">
      <c r="A480" s="33"/>
      <c r="B480" s="104"/>
      <c r="C480" s="16">
        <v>4410</v>
      </c>
      <c r="D480" s="30" t="s">
        <v>53</v>
      </c>
      <c r="E480" s="143">
        <v>1000</v>
      </c>
      <c r="F480" s="143">
        <v>0</v>
      </c>
      <c r="G480" s="151">
        <f t="shared" si="43"/>
        <v>0</v>
      </c>
      <c r="H480" s="143">
        <v>1000</v>
      </c>
      <c r="I480" s="143">
        <v>0</v>
      </c>
      <c r="J480" s="143">
        <v>0</v>
      </c>
      <c r="K480" s="143">
        <v>0</v>
      </c>
    </row>
    <row r="481" spans="1:11" s="71" customFormat="1" ht="27" customHeight="1">
      <c r="A481" s="33"/>
      <c r="B481" s="85"/>
      <c r="C481" s="16">
        <v>4440</v>
      </c>
      <c r="D481" s="30" t="s">
        <v>43</v>
      </c>
      <c r="E481" s="143">
        <v>4742.64</v>
      </c>
      <c r="F481" s="143">
        <v>4742.64</v>
      </c>
      <c r="G481" s="151">
        <f t="shared" si="43"/>
        <v>1</v>
      </c>
      <c r="H481" s="143">
        <v>4742.64</v>
      </c>
      <c r="I481" s="143">
        <v>4742.64</v>
      </c>
      <c r="J481" s="143">
        <v>0</v>
      </c>
      <c r="K481" s="143">
        <v>0</v>
      </c>
    </row>
    <row r="482" spans="1:11" s="71" customFormat="1" ht="27" customHeight="1">
      <c r="A482" s="23"/>
      <c r="B482" s="134"/>
      <c r="C482" s="16">
        <v>4700</v>
      </c>
      <c r="D482" s="30" t="s">
        <v>56</v>
      </c>
      <c r="E482" s="143">
        <v>1500</v>
      </c>
      <c r="F482" s="143">
        <v>1236.2</v>
      </c>
      <c r="G482" s="151">
        <f t="shared" si="43"/>
        <v>0.8241333333333334</v>
      </c>
      <c r="H482" s="143">
        <v>1500</v>
      </c>
      <c r="I482" s="143">
        <v>1236.2</v>
      </c>
      <c r="J482" s="143">
        <v>0</v>
      </c>
      <c r="K482" s="143">
        <v>0</v>
      </c>
    </row>
    <row r="483" spans="1:12" s="71" customFormat="1" ht="12.75">
      <c r="A483" s="23"/>
      <c r="B483" s="196">
        <v>90003</v>
      </c>
      <c r="C483" s="31"/>
      <c r="D483" s="65" t="s">
        <v>110</v>
      </c>
      <c r="E483" s="160">
        <f>SUM(E484:E486)</f>
        <v>1110766</v>
      </c>
      <c r="F483" s="160">
        <f>SUM(F484:F486)</f>
        <v>915667.23</v>
      </c>
      <c r="G483" s="142">
        <f t="shared" si="43"/>
        <v>0.8243565521450963</v>
      </c>
      <c r="H483" s="160">
        <f>E483</f>
        <v>1110766</v>
      </c>
      <c r="I483" s="160">
        <f>SUM(I484:I486)</f>
        <v>915667.23</v>
      </c>
      <c r="J483" s="160">
        <v>0</v>
      </c>
      <c r="K483" s="160">
        <v>0</v>
      </c>
      <c r="L483" s="73"/>
    </row>
    <row r="484" spans="1:12" s="71" customFormat="1" ht="12.75">
      <c r="A484" s="23"/>
      <c r="B484" s="196"/>
      <c r="C484" s="109">
        <v>4170</v>
      </c>
      <c r="D484" s="112" t="s">
        <v>38</v>
      </c>
      <c r="E484" s="143">
        <v>2646</v>
      </c>
      <c r="F484" s="143">
        <v>2646</v>
      </c>
      <c r="G484" s="151">
        <f>F484/E484</f>
        <v>1</v>
      </c>
      <c r="H484" s="143">
        <v>2645</v>
      </c>
      <c r="I484" s="143">
        <v>2646</v>
      </c>
      <c r="J484" s="143">
        <v>0</v>
      </c>
      <c r="K484" s="143">
        <v>0</v>
      </c>
      <c r="L484" s="73"/>
    </row>
    <row r="485" spans="1:11" s="71" customFormat="1" ht="12.75">
      <c r="A485" s="23"/>
      <c r="B485" s="196"/>
      <c r="C485" s="16">
        <v>4210</v>
      </c>
      <c r="D485" s="16" t="s">
        <v>26</v>
      </c>
      <c r="E485" s="143">
        <v>16500</v>
      </c>
      <c r="F485" s="143">
        <v>13464.52</v>
      </c>
      <c r="G485" s="151">
        <f t="shared" si="43"/>
        <v>0.8160315151515152</v>
      </c>
      <c r="H485" s="143">
        <f>E485</f>
        <v>16500</v>
      </c>
      <c r="I485" s="143">
        <f>F485</f>
        <v>13464.52</v>
      </c>
      <c r="J485" s="143">
        <v>0</v>
      </c>
      <c r="K485" s="143">
        <v>0</v>
      </c>
    </row>
    <row r="486" spans="1:11" s="71" customFormat="1" ht="12.75">
      <c r="A486" s="23"/>
      <c r="B486" s="196"/>
      <c r="C486" s="16">
        <v>4300</v>
      </c>
      <c r="D486" s="16" t="s">
        <v>27</v>
      </c>
      <c r="E486" s="143">
        <v>1091620</v>
      </c>
      <c r="F486" s="143">
        <v>899556.71</v>
      </c>
      <c r="G486" s="151">
        <f t="shared" si="43"/>
        <v>0.824056640589216</v>
      </c>
      <c r="H486" s="143">
        <f>E486</f>
        <v>1091620</v>
      </c>
      <c r="I486" s="143">
        <f>F486</f>
        <v>899556.71</v>
      </c>
      <c r="J486" s="143">
        <v>0</v>
      </c>
      <c r="K486" s="143">
        <v>0</v>
      </c>
    </row>
    <row r="487" spans="1:12" s="71" customFormat="1" ht="24.75" customHeight="1">
      <c r="A487" s="33"/>
      <c r="B487" s="196">
        <v>90004</v>
      </c>
      <c r="C487" s="31"/>
      <c r="D487" s="35" t="s">
        <v>111</v>
      </c>
      <c r="E487" s="160">
        <f>SUM(E488:E490)</f>
        <v>1147000</v>
      </c>
      <c r="F487" s="160">
        <f>SUM(F488:F490)</f>
        <v>1080281.84</v>
      </c>
      <c r="G487" s="142">
        <f t="shared" si="43"/>
        <v>0.9418324673060158</v>
      </c>
      <c r="H487" s="160">
        <f>SUM(H488:H490)</f>
        <v>1147000</v>
      </c>
      <c r="I487" s="160">
        <f>SUM(I488:I490)</f>
        <v>1080281.84</v>
      </c>
      <c r="J487" s="160">
        <f>SUM(J488:J490)</f>
        <v>0</v>
      </c>
      <c r="K487" s="160">
        <f>SUM(K488:K490)</f>
        <v>0</v>
      </c>
      <c r="L487" s="22"/>
    </row>
    <row r="488" spans="1:11" s="71" customFormat="1" ht="15.75" customHeight="1">
      <c r="A488" s="33"/>
      <c r="B488" s="196"/>
      <c r="C488" s="36">
        <v>4260</v>
      </c>
      <c r="D488" s="30" t="s">
        <v>50</v>
      </c>
      <c r="E488" s="143">
        <v>20000</v>
      </c>
      <c r="F488" s="143">
        <v>14933.59</v>
      </c>
      <c r="G488" s="151">
        <f t="shared" si="43"/>
        <v>0.7466795</v>
      </c>
      <c r="H488" s="143">
        <v>20000</v>
      </c>
      <c r="I488" s="143">
        <v>14933.59</v>
      </c>
      <c r="J488" s="143">
        <v>0</v>
      </c>
      <c r="K488" s="143">
        <v>0</v>
      </c>
    </row>
    <row r="489" spans="1:11" s="71" customFormat="1" ht="15.75" customHeight="1">
      <c r="A489" s="33"/>
      <c r="B489" s="196"/>
      <c r="C489" s="36">
        <v>4270</v>
      </c>
      <c r="D489" s="30" t="s">
        <v>31</v>
      </c>
      <c r="E489" s="143">
        <v>5000</v>
      </c>
      <c r="F489" s="143">
        <v>3344.69</v>
      </c>
      <c r="G489" s="151">
        <f t="shared" si="43"/>
        <v>0.668938</v>
      </c>
      <c r="H489" s="143">
        <v>5000</v>
      </c>
      <c r="I489" s="143">
        <v>3344.69</v>
      </c>
      <c r="J489" s="143">
        <v>0</v>
      </c>
      <c r="K489" s="143">
        <v>0</v>
      </c>
    </row>
    <row r="490" spans="1:11" s="71" customFormat="1" ht="15.75" customHeight="1">
      <c r="A490" s="27"/>
      <c r="B490" s="196"/>
      <c r="C490" s="36">
        <v>4300</v>
      </c>
      <c r="D490" s="97" t="s">
        <v>27</v>
      </c>
      <c r="E490" s="143">
        <v>1122000</v>
      </c>
      <c r="F490" s="143">
        <v>1062003.56</v>
      </c>
      <c r="G490" s="151">
        <f>F490/E490</f>
        <v>0.9465272370766489</v>
      </c>
      <c r="H490" s="143">
        <v>1122000</v>
      </c>
      <c r="I490" s="143">
        <v>1062003.56</v>
      </c>
      <c r="J490" s="143">
        <v>0</v>
      </c>
      <c r="K490" s="143">
        <v>0</v>
      </c>
    </row>
    <row r="491" spans="1:12" s="71" customFormat="1" ht="25.5" customHeight="1">
      <c r="A491" s="33"/>
      <c r="B491" s="59">
        <v>90005</v>
      </c>
      <c r="C491" s="51"/>
      <c r="D491" s="35" t="s">
        <v>112</v>
      </c>
      <c r="E491" s="160">
        <f>SUM(E492:E494)</f>
        <v>505767</v>
      </c>
      <c r="F491" s="160">
        <f>SUM(F492:F494)</f>
        <v>494256.76</v>
      </c>
      <c r="G491" s="142">
        <f>F491/E491</f>
        <v>0.9772420106491725</v>
      </c>
      <c r="H491" s="160">
        <f>SUM(H492:H494)</f>
        <v>57767</v>
      </c>
      <c r="I491" s="160">
        <f>SUM(I492:I494)</f>
        <v>52910.91</v>
      </c>
      <c r="J491" s="160">
        <f>SUM(J492:J494)</f>
        <v>448000</v>
      </c>
      <c r="K491" s="160">
        <f>SUM(K492:K494)</f>
        <v>441345.85</v>
      </c>
      <c r="L491" s="22"/>
    </row>
    <row r="492" spans="1:12" s="71" customFormat="1" ht="14.25" customHeight="1">
      <c r="A492" s="33"/>
      <c r="B492" s="59"/>
      <c r="C492" s="51">
        <v>4210</v>
      </c>
      <c r="D492" s="16" t="s">
        <v>26</v>
      </c>
      <c r="E492" s="143">
        <v>40467</v>
      </c>
      <c r="F492" s="143">
        <v>40467</v>
      </c>
      <c r="G492" s="151">
        <f>F492/E492</f>
        <v>1</v>
      </c>
      <c r="H492" s="143">
        <v>40467</v>
      </c>
      <c r="I492" s="143">
        <v>40467</v>
      </c>
      <c r="J492" s="143">
        <v>0</v>
      </c>
      <c r="K492" s="143">
        <v>0</v>
      </c>
      <c r="L492" s="22"/>
    </row>
    <row r="493" spans="1:12" s="71" customFormat="1" ht="14.25" customHeight="1">
      <c r="A493" s="33"/>
      <c r="B493" s="59"/>
      <c r="C493" s="51">
        <v>4300</v>
      </c>
      <c r="D493" s="97" t="s">
        <v>27</v>
      </c>
      <c r="E493" s="143">
        <v>17300</v>
      </c>
      <c r="F493" s="143">
        <v>12443.91</v>
      </c>
      <c r="G493" s="151">
        <f>F493/E493</f>
        <v>0.7193011560693642</v>
      </c>
      <c r="H493" s="143">
        <v>17300</v>
      </c>
      <c r="I493" s="143">
        <v>12443.91</v>
      </c>
      <c r="J493" s="143">
        <v>0</v>
      </c>
      <c r="K493" s="143">
        <v>0</v>
      </c>
      <c r="L493" s="22"/>
    </row>
    <row r="494" spans="1:11" s="71" customFormat="1" ht="63.75" customHeight="1">
      <c r="A494" s="23"/>
      <c r="B494" s="59"/>
      <c r="C494" s="51">
        <v>6230</v>
      </c>
      <c r="D494" s="97" t="s">
        <v>154</v>
      </c>
      <c r="E494" s="143">
        <v>448000</v>
      </c>
      <c r="F494" s="143">
        <v>441345.85</v>
      </c>
      <c r="G494" s="151">
        <f aca="true" t="shared" si="44" ref="G494:G524">F494/E494</f>
        <v>0.9851469866071428</v>
      </c>
      <c r="H494" s="143">
        <v>0</v>
      </c>
      <c r="I494" s="143">
        <v>0</v>
      </c>
      <c r="J494" s="143">
        <v>448000</v>
      </c>
      <c r="K494" s="143">
        <v>441345.85</v>
      </c>
    </row>
    <row r="495" spans="1:11" s="71" customFormat="1" ht="15" customHeight="1">
      <c r="A495" s="23"/>
      <c r="B495" s="60">
        <v>90013</v>
      </c>
      <c r="C495" s="81"/>
      <c r="D495" s="35" t="s">
        <v>113</v>
      </c>
      <c r="E495" s="160">
        <f>SUM(E496:E497)</f>
        <v>307400</v>
      </c>
      <c r="F495" s="160">
        <f>SUM(F496:F497)</f>
        <v>289982.05</v>
      </c>
      <c r="G495" s="142">
        <f>F495/E495</f>
        <v>0.9433378334417697</v>
      </c>
      <c r="H495" s="160">
        <f>SUM(H496:H497)</f>
        <v>307400</v>
      </c>
      <c r="I495" s="160">
        <f>SUM(I496:I497)</f>
        <v>289982.05</v>
      </c>
      <c r="J495" s="160">
        <f>SUM(J496:J497)</f>
        <v>0</v>
      </c>
      <c r="K495" s="160">
        <f>SUM(K496:K497)</f>
        <v>0</v>
      </c>
    </row>
    <row r="496" spans="1:11" s="71" customFormat="1" ht="15" customHeight="1">
      <c r="A496" s="23"/>
      <c r="B496" s="59"/>
      <c r="C496" s="105">
        <v>4210</v>
      </c>
      <c r="D496" s="16" t="s">
        <v>26</v>
      </c>
      <c r="E496" s="143">
        <v>400</v>
      </c>
      <c r="F496" s="143">
        <v>396.01</v>
      </c>
      <c r="G496" s="151">
        <f>F496/E496</f>
        <v>0.9900249999999999</v>
      </c>
      <c r="H496" s="143">
        <v>400</v>
      </c>
      <c r="I496" s="143">
        <v>396.01</v>
      </c>
      <c r="J496" s="143">
        <v>0</v>
      </c>
      <c r="K496" s="143">
        <v>0</v>
      </c>
    </row>
    <row r="497" spans="1:11" s="71" customFormat="1" ht="12" customHeight="1">
      <c r="A497" s="23"/>
      <c r="B497" s="59"/>
      <c r="C497" s="51">
        <v>4300</v>
      </c>
      <c r="D497" s="16" t="s">
        <v>27</v>
      </c>
      <c r="E497" s="143">
        <v>307000</v>
      </c>
      <c r="F497" s="143">
        <v>289586.04</v>
      </c>
      <c r="G497" s="151">
        <f t="shared" si="44"/>
        <v>0.9432770032573289</v>
      </c>
      <c r="H497" s="143">
        <v>307000</v>
      </c>
      <c r="I497" s="143">
        <v>289586.04</v>
      </c>
      <c r="J497" s="143">
        <v>0</v>
      </c>
      <c r="K497" s="143">
        <v>0</v>
      </c>
    </row>
    <row r="498" spans="1:12" s="71" customFormat="1" ht="12.75">
      <c r="A498" s="23"/>
      <c r="B498" s="24">
        <v>90015</v>
      </c>
      <c r="C498" s="50"/>
      <c r="D498" s="65" t="s">
        <v>114</v>
      </c>
      <c r="E498" s="160">
        <f>SUM(E499:E501)</f>
        <v>1559500</v>
      </c>
      <c r="F498" s="160">
        <f>SUM(F499:F501)</f>
        <v>1333213.42</v>
      </c>
      <c r="G498" s="142">
        <f t="shared" si="44"/>
        <v>0.8548979929464572</v>
      </c>
      <c r="H498" s="160">
        <f>SUM(H499:H501)</f>
        <v>1550000</v>
      </c>
      <c r="I498" s="160">
        <f>SUM(I499:I501)</f>
        <v>1323713.42</v>
      </c>
      <c r="J498" s="160">
        <f>SUM(J499:J501)</f>
        <v>9500</v>
      </c>
      <c r="K498" s="160">
        <f>SUM(K499:K501)</f>
        <v>9500</v>
      </c>
      <c r="L498" s="73"/>
    </row>
    <row r="499" spans="1:12" s="71" customFormat="1" ht="12.75">
      <c r="A499" s="23"/>
      <c r="B499" s="32"/>
      <c r="C499" s="62">
        <v>4260</v>
      </c>
      <c r="D499" s="16" t="s">
        <v>50</v>
      </c>
      <c r="E499" s="143">
        <v>1500000</v>
      </c>
      <c r="F499" s="143">
        <v>1280171.48</v>
      </c>
      <c r="G499" s="151">
        <f t="shared" si="44"/>
        <v>0.8534476533333333</v>
      </c>
      <c r="H499" s="143">
        <f>E499</f>
        <v>1500000</v>
      </c>
      <c r="I499" s="143">
        <f>F499</f>
        <v>1280171.48</v>
      </c>
      <c r="J499" s="143">
        <v>0</v>
      </c>
      <c r="K499" s="143">
        <v>0</v>
      </c>
      <c r="L499" s="73"/>
    </row>
    <row r="500" spans="1:12" s="71" customFormat="1" ht="12.75">
      <c r="A500" s="23"/>
      <c r="B500" s="32"/>
      <c r="C500" s="51">
        <v>4300</v>
      </c>
      <c r="D500" s="80" t="s">
        <v>27</v>
      </c>
      <c r="E500" s="143">
        <v>50000</v>
      </c>
      <c r="F500" s="143">
        <v>43541.94</v>
      </c>
      <c r="G500" s="151">
        <f t="shared" si="44"/>
        <v>0.8708388</v>
      </c>
      <c r="H500" s="143">
        <v>50000</v>
      </c>
      <c r="I500" s="143">
        <v>43541.94</v>
      </c>
      <c r="J500" s="143">
        <v>0</v>
      </c>
      <c r="K500" s="143">
        <v>0</v>
      </c>
      <c r="L500" s="73"/>
    </row>
    <row r="501" spans="1:12" s="71" customFormat="1" ht="25.5">
      <c r="A501" s="23"/>
      <c r="B501" s="32"/>
      <c r="C501" s="51">
        <v>6050</v>
      </c>
      <c r="D501" s="30" t="s">
        <v>28</v>
      </c>
      <c r="E501" s="143">
        <v>9500</v>
      </c>
      <c r="F501" s="143">
        <v>9500</v>
      </c>
      <c r="G501" s="151">
        <f>F501/E501</f>
        <v>1</v>
      </c>
      <c r="H501" s="143">
        <v>0</v>
      </c>
      <c r="I501" s="143">
        <v>0</v>
      </c>
      <c r="J501" s="143">
        <v>9500</v>
      </c>
      <c r="K501" s="143">
        <v>9500</v>
      </c>
      <c r="L501" s="73"/>
    </row>
    <row r="502" spans="1:12" s="71" customFormat="1" ht="12.75">
      <c r="A502" s="23"/>
      <c r="B502" s="60">
        <v>90095</v>
      </c>
      <c r="C502" s="31"/>
      <c r="D502" s="65" t="s">
        <v>17</v>
      </c>
      <c r="E502" s="160">
        <f>SUM(E503:E511)</f>
        <v>6639547</v>
      </c>
      <c r="F502" s="160">
        <f>SUM(F503:F511)</f>
        <v>6404134.18</v>
      </c>
      <c r="G502" s="142">
        <f t="shared" si="44"/>
        <v>0.964543843126647</v>
      </c>
      <c r="H502" s="160">
        <f>SUM(H503:H511)</f>
        <v>825734</v>
      </c>
      <c r="I502" s="160">
        <f>SUM(I503:I511)</f>
        <v>784358.76</v>
      </c>
      <c r="J502" s="160">
        <f>SUM(J503:J511)</f>
        <v>5813813</v>
      </c>
      <c r="K502" s="160">
        <f>SUM(K503:K511)</f>
        <v>5619775.42</v>
      </c>
      <c r="L502" s="73"/>
    </row>
    <row r="503" spans="1:11" s="71" customFormat="1" ht="12.75">
      <c r="A503" s="23"/>
      <c r="B503" s="32"/>
      <c r="C503" s="36">
        <v>4210</v>
      </c>
      <c r="D503" s="80" t="s">
        <v>26</v>
      </c>
      <c r="E503" s="173">
        <v>500</v>
      </c>
      <c r="F503" s="143">
        <v>368.53</v>
      </c>
      <c r="G503" s="151">
        <f t="shared" si="44"/>
        <v>0.7370599999999999</v>
      </c>
      <c r="H503" s="143">
        <v>500</v>
      </c>
      <c r="I503" s="143">
        <v>368.53</v>
      </c>
      <c r="J503" s="143">
        <v>0</v>
      </c>
      <c r="K503" s="143">
        <v>0</v>
      </c>
    </row>
    <row r="504" spans="1:12" s="71" customFormat="1" ht="12.75">
      <c r="A504" s="23"/>
      <c r="B504" s="32"/>
      <c r="C504" s="16">
        <v>4270</v>
      </c>
      <c r="D504" s="17" t="s">
        <v>31</v>
      </c>
      <c r="E504" s="143">
        <v>637000</v>
      </c>
      <c r="F504" s="191">
        <v>636999.77</v>
      </c>
      <c r="G504" s="151">
        <f t="shared" si="44"/>
        <v>0.9999996389324961</v>
      </c>
      <c r="H504" s="143">
        <f aca="true" t="shared" si="45" ref="H504:I507">E504</f>
        <v>637000</v>
      </c>
      <c r="I504" s="143">
        <f t="shared" si="45"/>
        <v>636999.77</v>
      </c>
      <c r="J504" s="143">
        <v>0</v>
      </c>
      <c r="K504" s="143">
        <v>0</v>
      </c>
      <c r="L504" s="73"/>
    </row>
    <row r="505" spans="1:13" s="71" customFormat="1" ht="12.75">
      <c r="A505" s="23"/>
      <c r="B505" s="32"/>
      <c r="C505" s="16">
        <v>4300</v>
      </c>
      <c r="D505" s="17" t="s">
        <v>27</v>
      </c>
      <c r="E505" s="143">
        <v>120734</v>
      </c>
      <c r="F505" s="191">
        <v>91299.15</v>
      </c>
      <c r="G505" s="151">
        <f t="shared" si="44"/>
        <v>0.7562008216409627</v>
      </c>
      <c r="H505" s="143">
        <f t="shared" si="45"/>
        <v>120734</v>
      </c>
      <c r="I505" s="143">
        <f t="shared" si="45"/>
        <v>91299.15</v>
      </c>
      <c r="J505" s="143">
        <v>0</v>
      </c>
      <c r="K505" s="143">
        <v>0</v>
      </c>
      <c r="L505" s="73"/>
      <c r="M505" s="73"/>
    </row>
    <row r="506" spans="1:13" s="71" customFormat="1" ht="25.5">
      <c r="A506" s="23"/>
      <c r="B506" s="32"/>
      <c r="C506" s="16">
        <v>4390</v>
      </c>
      <c r="D506" s="108" t="s">
        <v>52</v>
      </c>
      <c r="E506" s="143">
        <v>3000</v>
      </c>
      <c r="F506" s="191">
        <v>0</v>
      </c>
      <c r="G506" s="151">
        <f t="shared" si="44"/>
        <v>0</v>
      </c>
      <c r="H506" s="143">
        <v>3000</v>
      </c>
      <c r="I506" s="143">
        <v>0</v>
      </c>
      <c r="J506" s="143">
        <v>0</v>
      </c>
      <c r="K506" s="143">
        <v>0</v>
      </c>
      <c r="L506" s="73"/>
      <c r="M506" s="73"/>
    </row>
    <row r="507" spans="1:11" s="74" customFormat="1" ht="12.75">
      <c r="A507" s="23"/>
      <c r="B507" s="32"/>
      <c r="C507" s="16">
        <v>4430</v>
      </c>
      <c r="D507" s="14" t="s">
        <v>22</v>
      </c>
      <c r="E507" s="143">
        <v>40000</v>
      </c>
      <c r="F507" s="191">
        <v>34101.31</v>
      </c>
      <c r="G507" s="151">
        <f t="shared" si="44"/>
        <v>0.85253275</v>
      </c>
      <c r="H507" s="143">
        <f t="shared" si="45"/>
        <v>40000</v>
      </c>
      <c r="I507" s="143">
        <f t="shared" si="45"/>
        <v>34101.31</v>
      </c>
      <c r="J507" s="143">
        <v>0</v>
      </c>
      <c r="K507" s="143">
        <v>0</v>
      </c>
    </row>
    <row r="508" spans="1:11" s="76" customFormat="1" ht="25.5">
      <c r="A508" s="23"/>
      <c r="B508" s="32"/>
      <c r="C508" s="147">
        <v>4590</v>
      </c>
      <c r="D508" s="132" t="s">
        <v>160</v>
      </c>
      <c r="E508" s="162">
        <v>22000</v>
      </c>
      <c r="F508" s="192">
        <v>21590</v>
      </c>
      <c r="G508" s="167">
        <f>F508/E508</f>
        <v>0.9813636363636363</v>
      </c>
      <c r="H508" s="162">
        <v>22000</v>
      </c>
      <c r="I508" s="162">
        <v>21590</v>
      </c>
      <c r="J508" s="162">
        <v>0</v>
      </c>
      <c r="K508" s="192">
        <v>0</v>
      </c>
    </row>
    <row r="509" spans="1:11" s="76" customFormat="1" ht="38.25">
      <c r="A509" s="23"/>
      <c r="B509" s="32"/>
      <c r="C509" s="147">
        <v>4600</v>
      </c>
      <c r="D509" s="132" t="s">
        <v>158</v>
      </c>
      <c r="E509" s="162">
        <v>2000</v>
      </c>
      <c r="F509" s="192">
        <v>0</v>
      </c>
      <c r="G509" s="167">
        <f>F509/E509</f>
        <v>0</v>
      </c>
      <c r="H509" s="162">
        <v>2000</v>
      </c>
      <c r="I509" s="162">
        <v>0</v>
      </c>
      <c r="J509" s="162">
        <v>0</v>
      </c>
      <c r="K509" s="192">
        <v>0</v>
      </c>
    </row>
    <row r="510" spans="1:11" s="76" customFormat="1" ht="25.5">
      <c r="A510" s="23"/>
      <c r="B510" s="32"/>
      <c r="C510" s="147">
        <v>4610</v>
      </c>
      <c r="D510" s="132" t="s">
        <v>55</v>
      </c>
      <c r="E510" s="162">
        <v>500</v>
      </c>
      <c r="F510" s="192">
        <v>0</v>
      </c>
      <c r="G510" s="167">
        <f>F510/E510</f>
        <v>0</v>
      </c>
      <c r="H510" s="162">
        <v>500</v>
      </c>
      <c r="I510" s="162">
        <v>0</v>
      </c>
      <c r="J510" s="162">
        <v>0</v>
      </c>
      <c r="K510" s="192">
        <v>0</v>
      </c>
    </row>
    <row r="511" spans="1:11" s="71" customFormat="1" ht="26.25" customHeight="1">
      <c r="A511" s="27"/>
      <c r="B511" s="64"/>
      <c r="C511" s="17">
        <v>6050</v>
      </c>
      <c r="D511" s="30" t="s">
        <v>28</v>
      </c>
      <c r="E511" s="143">
        <v>5813813</v>
      </c>
      <c r="F511" s="143">
        <v>5619775.42</v>
      </c>
      <c r="G511" s="151">
        <f t="shared" si="44"/>
        <v>0.9666247297599699</v>
      </c>
      <c r="H511" s="143">
        <v>0</v>
      </c>
      <c r="I511" s="143">
        <v>0</v>
      </c>
      <c r="J511" s="143">
        <f>E511</f>
        <v>5813813</v>
      </c>
      <c r="K511" s="191">
        <f>F511</f>
        <v>5619775.42</v>
      </c>
    </row>
    <row r="512" spans="1:12" s="71" customFormat="1" ht="26.25" customHeight="1">
      <c r="A512" s="86">
        <v>921</v>
      </c>
      <c r="B512" s="58"/>
      <c r="C512" s="16"/>
      <c r="D512" s="56" t="s">
        <v>115</v>
      </c>
      <c r="E512" s="183">
        <f>E513+E519+E521+E523+E525</f>
        <v>5431287</v>
      </c>
      <c r="F512" s="183">
        <f>F513+F519+F521+F523+F525</f>
        <v>5352601.5</v>
      </c>
      <c r="G512" s="154">
        <f>F512/E512</f>
        <v>0.9855125497879232</v>
      </c>
      <c r="H512" s="183">
        <f>H513+H519+H521+H523+H525</f>
        <v>3850287</v>
      </c>
      <c r="I512" s="183">
        <f>I513+I519+I521+I523+I525</f>
        <v>3822148.11</v>
      </c>
      <c r="J512" s="183">
        <f>J513+J519+J521+J523+J525</f>
        <v>1581000</v>
      </c>
      <c r="K512" s="168">
        <f>K513+K519+K521+K523+K525</f>
        <v>1530453.39</v>
      </c>
      <c r="L512" s="73"/>
    </row>
    <row r="513" spans="1:12" ht="14.25" customHeight="1">
      <c r="A513" s="23"/>
      <c r="B513" s="24">
        <v>92105</v>
      </c>
      <c r="C513" s="31"/>
      <c r="D513" s="35" t="s">
        <v>116</v>
      </c>
      <c r="E513" s="160">
        <f>SUM(E514:E518)</f>
        <v>235706</v>
      </c>
      <c r="F513" s="160">
        <f>SUM(F514:F518)</f>
        <v>207567.11</v>
      </c>
      <c r="G513" s="142">
        <f t="shared" si="44"/>
        <v>0.8806186944753209</v>
      </c>
      <c r="H513" s="160">
        <f>SUM(H514:H518)</f>
        <v>219706</v>
      </c>
      <c r="I513" s="160">
        <f>SUM(I514:I518)</f>
        <v>191567.11</v>
      </c>
      <c r="J513" s="160">
        <f>SUM(J514:J518)</f>
        <v>16000</v>
      </c>
      <c r="K513" s="160">
        <f>SUM(K514:K518)</f>
        <v>16000</v>
      </c>
      <c r="L513" s="22"/>
    </row>
    <row r="514" spans="1:12" ht="75.75" customHeight="1">
      <c r="A514" s="33"/>
      <c r="B514" s="32"/>
      <c r="C514" s="16">
        <v>2360</v>
      </c>
      <c r="D514" s="98" t="s">
        <v>141</v>
      </c>
      <c r="E514" s="143">
        <v>78500</v>
      </c>
      <c r="F514" s="143">
        <v>68099.97</v>
      </c>
      <c r="G514" s="151">
        <f t="shared" si="44"/>
        <v>0.8675155414012738</v>
      </c>
      <c r="H514" s="143">
        <f>E514</f>
        <v>78500</v>
      </c>
      <c r="I514" s="143">
        <f>F514</f>
        <v>68099.97</v>
      </c>
      <c r="J514" s="143">
        <v>0</v>
      </c>
      <c r="K514" s="143">
        <v>0</v>
      </c>
      <c r="L514" s="22"/>
    </row>
    <row r="515" spans="1:11" ht="15" customHeight="1">
      <c r="A515" s="27"/>
      <c r="B515" s="34"/>
      <c r="C515" s="16">
        <v>4170</v>
      </c>
      <c r="D515" s="30" t="s">
        <v>38</v>
      </c>
      <c r="E515" s="143">
        <v>1900</v>
      </c>
      <c r="F515" s="143">
        <v>420</v>
      </c>
      <c r="G515" s="151">
        <f t="shared" si="44"/>
        <v>0.22105263157894736</v>
      </c>
      <c r="H515" s="143">
        <v>1900</v>
      </c>
      <c r="I515" s="143">
        <v>420</v>
      </c>
      <c r="J515" s="143">
        <v>0</v>
      </c>
      <c r="K515" s="143">
        <v>0</v>
      </c>
    </row>
    <row r="516" spans="1:11" ht="14.25" customHeight="1">
      <c r="A516" s="23"/>
      <c r="B516" s="32"/>
      <c r="C516" s="16">
        <v>4210</v>
      </c>
      <c r="D516" s="16" t="s">
        <v>26</v>
      </c>
      <c r="E516" s="143">
        <v>33146</v>
      </c>
      <c r="F516" s="143">
        <v>21682.67</v>
      </c>
      <c r="G516" s="151">
        <f t="shared" si="44"/>
        <v>0.6541564593012731</v>
      </c>
      <c r="H516" s="143">
        <f>E516</f>
        <v>33146</v>
      </c>
      <c r="I516" s="143">
        <f>F516</f>
        <v>21682.67</v>
      </c>
      <c r="J516" s="143">
        <v>0</v>
      </c>
      <c r="K516" s="143">
        <v>0</v>
      </c>
    </row>
    <row r="517" spans="1:11" ht="14.25" customHeight="1">
      <c r="A517" s="23"/>
      <c r="B517" s="34"/>
      <c r="C517" s="16">
        <v>4300</v>
      </c>
      <c r="D517" s="16" t="s">
        <v>27</v>
      </c>
      <c r="E517" s="143">
        <v>106160</v>
      </c>
      <c r="F517" s="143">
        <v>101364.47</v>
      </c>
      <c r="G517" s="151">
        <f t="shared" si="44"/>
        <v>0.9548273360964582</v>
      </c>
      <c r="H517" s="143">
        <f>E517</f>
        <v>106160</v>
      </c>
      <c r="I517" s="143">
        <f>F517</f>
        <v>101364.47</v>
      </c>
      <c r="J517" s="143">
        <v>0</v>
      </c>
      <c r="K517" s="143">
        <v>0</v>
      </c>
    </row>
    <row r="518" spans="1:11" ht="25.5" customHeight="1">
      <c r="A518" s="33"/>
      <c r="B518" s="39"/>
      <c r="C518" s="16">
        <v>6060</v>
      </c>
      <c r="D518" s="30" t="s">
        <v>29</v>
      </c>
      <c r="E518" s="143">
        <v>16000</v>
      </c>
      <c r="F518" s="143">
        <v>16000</v>
      </c>
      <c r="G518" s="151">
        <f t="shared" si="44"/>
        <v>1</v>
      </c>
      <c r="H518" s="143">
        <v>0</v>
      </c>
      <c r="I518" s="143">
        <v>0</v>
      </c>
      <c r="J518" s="143">
        <v>16000</v>
      </c>
      <c r="K518" s="143">
        <v>16000</v>
      </c>
    </row>
    <row r="519" spans="1:12" s="71" customFormat="1" ht="25.5" customHeight="1">
      <c r="A519" s="33"/>
      <c r="B519" s="87">
        <v>92109</v>
      </c>
      <c r="C519" s="31"/>
      <c r="D519" s="72" t="s">
        <v>117</v>
      </c>
      <c r="E519" s="160">
        <f>E520</f>
        <v>1790000</v>
      </c>
      <c r="F519" s="160">
        <f>F520</f>
        <v>1790000</v>
      </c>
      <c r="G519" s="142">
        <f t="shared" si="44"/>
        <v>1</v>
      </c>
      <c r="H519" s="160">
        <f>H520</f>
        <v>1790000</v>
      </c>
      <c r="I519" s="160">
        <f>I520</f>
        <v>1790000</v>
      </c>
      <c r="J519" s="160">
        <f>J520</f>
        <v>0</v>
      </c>
      <c r="K519" s="160">
        <f>K520</f>
        <v>0</v>
      </c>
      <c r="L519" s="73"/>
    </row>
    <row r="520" spans="1:12" s="71" customFormat="1" ht="25.5" customHeight="1">
      <c r="A520" s="33"/>
      <c r="B520" s="39"/>
      <c r="C520" s="36">
        <v>2480</v>
      </c>
      <c r="D520" s="78" t="s">
        <v>118</v>
      </c>
      <c r="E520" s="143">
        <v>1790000</v>
      </c>
      <c r="F520" s="143">
        <v>1790000</v>
      </c>
      <c r="G520" s="151">
        <f t="shared" si="44"/>
        <v>1</v>
      </c>
      <c r="H520" s="143">
        <f>E520</f>
        <v>1790000</v>
      </c>
      <c r="I520" s="143">
        <f>F520</f>
        <v>1790000</v>
      </c>
      <c r="J520" s="143">
        <v>0</v>
      </c>
      <c r="K520" s="143">
        <v>0</v>
      </c>
      <c r="L520" s="73"/>
    </row>
    <row r="521" spans="1:11" s="71" customFormat="1" ht="13.5" customHeight="1">
      <c r="A521" s="33"/>
      <c r="B521" s="32">
        <v>92116</v>
      </c>
      <c r="C521" s="31"/>
      <c r="D521" s="35" t="s">
        <v>119</v>
      </c>
      <c r="E521" s="160">
        <f>E522</f>
        <v>848950</v>
      </c>
      <c r="F521" s="160">
        <f>F522</f>
        <v>848950</v>
      </c>
      <c r="G521" s="142">
        <f t="shared" si="44"/>
        <v>1</v>
      </c>
      <c r="H521" s="160">
        <f aca="true" t="shared" si="46" ref="H521:I524">E521</f>
        <v>848950</v>
      </c>
      <c r="I521" s="160">
        <f t="shared" si="46"/>
        <v>848950</v>
      </c>
      <c r="J521" s="160">
        <v>0</v>
      </c>
      <c r="K521" s="160">
        <v>0</v>
      </c>
    </row>
    <row r="522" spans="1:11" s="71" customFormat="1" ht="25.5" customHeight="1">
      <c r="A522" s="33"/>
      <c r="B522" s="32"/>
      <c r="C522" s="16">
        <v>2480</v>
      </c>
      <c r="D522" s="78" t="s">
        <v>118</v>
      </c>
      <c r="E522" s="143">
        <v>848950</v>
      </c>
      <c r="F522" s="143">
        <v>848950</v>
      </c>
      <c r="G522" s="151">
        <f t="shared" si="44"/>
        <v>1</v>
      </c>
      <c r="H522" s="143">
        <f t="shared" si="46"/>
        <v>848950</v>
      </c>
      <c r="I522" s="143">
        <f t="shared" si="46"/>
        <v>848950</v>
      </c>
      <c r="J522" s="143">
        <v>0</v>
      </c>
      <c r="K522" s="143">
        <v>0</v>
      </c>
    </row>
    <row r="523" spans="1:11" s="71" customFormat="1" ht="13.5" customHeight="1">
      <c r="A523" s="33"/>
      <c r="B523" s="196">
        <v>92118</v>
      </c>
      <c r="C523" s="31"/>
      <c r="D523" s="72" t="s">
        <v>120</v>
      </c>
      <c r="E523" s="160">
        <f>E524</f>
        <v>991631</v>
      </c>
      <c r="F523" s="160">
        <f>F524</f>
        <v>991631</v>
      </c>
      <c r="G523" s="142">
        <f t="shared" si="44"/>
        <v>1</v>
      </c>
      <c r="H523" s="160">
        <f t="shared" si="46"/>
        <v>991631</v>
      </c>
      <c r="I523" s="160">
        <f t="shared" si="46"/>
        <v>991631</v>
      </c>
      <c r="J523" s="160">
        <v>0</v>
      </c>
      <c r="K523" s="160">
        <v>0</v>
      </c>
    </row>
    <row r="524" spans="1:11" s="71" customFormat="1" ht="25.5" customHeight="1">
      <c r="A524" s="33"/>
      <c r="B524" s="197"/>
      <c r="C524" s="16">
        <v>2480</v>
      </c>
      <c r="D524" s="78" t="s">
        <v>118</v>
      </c>
      <c r="E524" s="143">
        <v>991631</v>
      </c>
      <c r="F524" s="143">
        <v>991631</v>
      </c>
      <c r="G524" s="151">
        <f t="shared" si="44"/>
        <v>1</v>
      </c>
      <c r="H524" s="143">
        <f t="shared" si="46"/>
        <v>991631</v>
      </c>
      <c r="I524" s="143">
        <f t="shared" si="46"/>
        <v>991631</v>
      </c>
      <c r="J524" s="143">
        <v>0</v>
      </c>
      <c r="K524" s="143">
        <v>0</v>
      </c>
    </row>
    <row r="525" spans="1:11" s="71" customFormat="1" ht="13.5" customHeight="1">
      <c r="A525" s="33"/>
      <c r="B525" s="123">
        <v>92195</v>
      </c>
      <c r="C525" s="106"/>
      <c r="D525" s="96" t="s">
        <v>17</v>
      </c>
      <c r="E525" s="160">
        <f aca="true" t="shared" si="47" ref="E525:K525">E526</f>
        <v>1565000</v>
      </c>
      <c r="F525" s="160">
        <f t="shared" si="47"/>
        <v>1514453.39</v>
      </c>
      <c r="G525" s="142">
        <f t="shared" si="47"/>
        <v>0.9677018466453673</v>
      </c>
      <c r="H525" s="160">
        <f t="shared" si="47"/>
        <v>0</v>
      </c>
      <c r="I525" s="160">
        <f t="shared" si="47"/>
        <v>0</v>
      </c>
      <c r="J525" s="160">
        <f t="shared" si="47"/>
        <v>1565000</v>
      </c>
      <c r="K525" s="160">
        <f t="shared" si="47"/>
        <v>1514453.39</v>
      </c>
    </row>
    <row r="526" spans="1:11" s="71" customFormat="1" ht="25.5" customHeight="1">
      <c r="A526" s="33"/>
      <c r="B526" s="64"/>
      <c r="C526" s="16">
        <v>6050</v>
      </c>
      <c r="D526" s="30" t="s">
        <v>28</v>
      </c>
      <c r="E526" s="143">
        <v>1565000</v>
      </c>
      <c r="F526" s="143">
        <v>1514453.39</v>
      </c>
      <c r="G526" s="151">
        <f>F526/E526</f>
        <v>0.9677018466453673</v>
      </c>
      <c r="H526" s="143">
        <v>0</v>
      </c>
      <c r="I526" s="143">
        <v>0</v>
      </c>
      <c r="J526" s="143">
        <v>1565000</v>
      </c>
      <c r="K526" s="143">
        <v>1514453.39</v>
      </c>
    </row>
    <row r="527" spans="1:12" ht="14.25" customHeight="1">
      <c r="A527" s="19">
        <v>926</v>
      </c>
      <c r="B527" s="88"/>
      <c r="C527" s="44"/>
      <c r="D527" s="79" t="s">
        <v>121</v>
      </c>
      <c r="E527" s="168">
        <f>E528+E531+E552</f>
        <v>6052358</v>
      </c>
      <c r="F527" s="168">
        <f>F528+F531+F552</f>
        <v>5823873.059999999</v>
      </c>
      <c r="G527" s="156">
        <f>F527/E527</f>
        <v>0.9622486078979463</v>
      </c>
      <c r="H527" s="168">
        <f>H528+H531+H552</f>
        <v>5986858</v>
      </c>
      <c r="I527" s="168">
        <f>I528+I531+I552</f>
        <v>5759646.789999999</v>
      </c>
      <c r="J527" s="168">
        <f>J528+J531+J552</f>
        <v>65500</v>
      </c>
      <c r="K527" s="168">
        <f>K528+K531+K552</f>
        <v>64226.270000000004</v>
      </c>
      <c r="L527" s="22"/>
    </row>
    <row r="528" spans="1:13" s="74" customFormat="1" ht="14.25" customHeight="1">
      <c r="A528" s="33"/>
      <c r="B528" s="60">
        <v>92601</v>
      </c>
      <c r="C528" s="50"/>
      <c r="D528" s="35" t="s">
        <v>122</v>
      </c>
      <c r="E528" s="160">
        <f>SUM(E529:E530)</f>
        <v>417328</v>
      </c>
      <c r="F528" s="160">
        <f>SUM(F529:F530)</f>
        <v>417128</v>
      </c>
      <c r="G528" s="142">
        <f aca="true" t="shared" si="48" ref="G528:G556">F528/E528</f>
        <v>0.9995207606486984</v>
      </c>
      <c r="H528" s="160">
        <f>SUM(H529:H530)</f>
        <v>392828</v>
      </c>
      <c r="I528" s="160">
        <f>SUM(I529:I530)</f>
        <v>392828</v>
      </c>
      <c r="J528" s="160">
        <f>SUM(J529:J530)</f>
        <v>24500</v>
      </c>
      <c r="K528" s="160">
        <f>SUM(K529:K530)</f>
        <v>24300</v>
      </c>
      <c r="L528" s="89"/>
      <c r="M528" s="90"/>
    </row>
    <row r="529" spans="1:13" s="71" customFormat="1" ht="52.5" customHeight="1">
      <c r="A529" s="33"/>
      <c r="B529" s="32"/>
      <c r="C529" s="63">
        <v>2320</v>
      </c>
      <c r="D529" s="41" t="s">
        <v>123</v>
      </c>
      <c r="E529" s="162">
        <v>392828</v>
      </c>
      <c r="F529" s="162">
        <v>392828</v>
      </c>
      <c r="G529" s="151">
        <f t="shared" si="48"/>
        <v>1</v>
      </c>
      <c r="H529" s="143">
        <f>E529</f>
        <v>392828</v>
      </c>
      <c r="I529" s="143">
        <f>F529</f>
        <v>392828</v>
      </c>
      <c r="J529" s="143">
        <v>0</v>
      </c>
      <c r="K529" s="143">
        <v>0</v>
      </c>
      <c r="L529" s="73"/>
      <c r="M529" s="91"/>
    </row>
    <row r="530" spans="1:13" s="71" customFormat="1" ht="26.25" customHeight="1">
      <c r="A530" s="23"/>
      <c r="B530" s="34"/>
      <c r="C530" s="63">
        <v>6050</v>
      </c>
      <c r="D530" s="30" t="s">
        <v>28</v>
      </c>
      <c r="E530" s="162">
        <v>24500</v>
      </c>
      <c r="F530" s="162">
        <v>24300</v>
      </c>
      <c r="G530" s="167">
        <f t="shared" si="48"/>
        <v>0.9918367346938776</v>
      </c>
      <c r="H530" s="162">
        <v>0</v>
      </c>
      <c r="I530" s="162">
        <v>0</v>
      </c>
      <c r="J530" s="162">
        <v>24500</v>
      </c>
      <c r="K530" s="162">
        <v>24300</v>
      </c>
      <c r="M530" s="91"/>
    </row>
    <row r="531" spans="1:12" s="71" customFormat="1" ht="12.75" customHeight="1">
      <c r="A531" s="23"/>
      <c r="B531" s="24">
        <v>92604</v>
      </c>
      <c r="C531" s="31"/>
      <c r="D531" s="35" t="s">
        <v>124</v>
      </c>
      <c r="E531" s="160">
        <f>SUM(E532:E551)</f>
        <v>5284945</v>
      </c>
      <c r="F531" s="160">
        <f>SUM(F532:F551)</f>
        <v>5058995.189999999</v>
      </c>
      <c r="G531" s="142">
        <f t="shared" si="48"/>
        <v>0.9572465162835183</v>
      </c>
      <c r="H531" s="160">
        <f>SUM(H532:H551)</f>
        <v>5243945</v>
      </c>
      <c r="I531" s="160">
        <f>SUM(I532:I551)</f>
        <v>5019068.919999999</v>
      </c>
      <c r="J531" s="160">
        <f>SUM(J532:J551)</f>
        <v>41000</v>
      </c>
      <c r="K531" s="160">
        <f>SUM(K532:K551)</f>
        <v>39926.270000000004</v>
      </c>
      <c r="L531" s="73"/>
    </row>
    <row r="532" spans="1:12" s="71" customFormat="1" ht="24" customHeight="1">
      <c r="A532" s="23"/>
      <c r="B532" s="32"/>
      <c r="C532" s="16">
        <v>3020</v>
      </c>
      <c r="D532" s="30" t="s">
        <v>48</v>
      </c>
      <c r="E532" s="143">
        <v>38365</v>
      </c>
      <c r="F532" s="143">
        <v>35529.28</v>
      </c>
      <c r="G532" s="151">
        <f t="shared" si="48"/>
        <v>0.9260857552456666</v>
      </c>
      <c r="H532" s="143">
        <f aca="true" t="shared" si="49" ref="H532:H549">E532</f>
        <v>38365</v>
      </c>
      <c r="I532" s="143">
        <f aca="true" t="shared" si="50" ref="I532:I549">F532</f>
        <v>35529.28</v>
      </c>
      <c r="J532" s="143">
        <v>0</v>
      </c>
      <c r="K532" s="143">
        <v>0</v>
      </c>
      <c r="L532" s="73"/>
    </row>
    <row r="533" spans="1:11" s="71" customFormat="1" ht="12.75" customHeight="1">
      <c r="A533" s="23"/>
      <c r="B533" s="32"/>
      <c r="C533" s="16">
        <v>4010</v>
      </c>
      <c r="D533" s="16" t="s">
        <v>18</v>
      </c>
      <c r="E533" s="143">
        <v>2075247.55</v>
      </c>
      <c r="F533" s="143">
        <v>2053211.57</v>
      </c>
      <c r="G533" s="151">
        <f t="shared" si="48"/>
        <v>0.9893815174001772</v>
      </c>
      <c r="H533" s="143">
        <f t="shared" si="49"/>
        <v>2075247.55</v>
      </c>
      <c r="I533" s="143">
        <f t="shared" si="50"/>
        <v>2053211.57</v>
      </c>
      <c r="J533" s="143">
        <v>0</v>
      </c>
      <c r="K533" s="143">
        <v>0</v>
      </c>
    </row>
    <row r="534" spans="1:11" s="71" customFormat="1" ht="12.75" customHeight="1">
      <c r="A534" s="23"/>
      <c r="B534" s="32"/>
      <c r="C534" s="16">
        <v>4040</v>
      </c>
      <c r="D534" s="16" t="s">
        <v>42</v>
      </c>
      <c r="E534" s="143">
        <v>155000</v>
      </c>
      <c r="F534" s="143">
        <v>149890.48</v>
      </c>
      <c r="G534" s="151">
        <f t="shared" si="48"/>
        <v>0.9670353548387097</v>
      </c>
      <c r="H534" s="143">
        <f t="shared" si="49"/>
        <v>155000</v>
      </c>
      <c r="I534" s="143">
        <f t="shared" si="50"/>
        <v>149890.48</v>
      </c>
      <c r="J534" s="143">
        <v>0</v>
      </c>
      <c r="K534" s="143">
        <v>0</v>
      </c>
    </row>
    <row r="535" spans="1:11" s="71" customFormat="1" ht="12.75" customHeight="1">
      <c r="A535" s="23"/>
      <c r="B535" s="32"/>
      <c r="C535" s="16">
        <v>4110</v>
      </c>
      <c r="D535" s="16" t="s">
        <v>19</v>
      </c>
      <c r="E535" s="143">
        <v>395061</v>
      </c>
      <c r="F535" s="143">
        <v>383795.05</v>
      </c>
      <c r="G535" s="151">
        <f t="shared" si="48"/>
        <v>0.9714830114843024</v>
      </c>
      <c r="H535" s="143">
        <f t="shared" si="49"/>
        <v>395061</v>
      </c>
      <c r="I535" s="143">
        <f t="shared" si="50"/>
        <v>383795.05</v>
      </c>
      <c r="J535" s="143">
        <v>0</v>
      </c>
      <c r="K535" s="143">
        <v>0</v>
      </c>
    </row>
    <row r="536" spans="1:11" s="71" customFormat="1" ht="12.75" customHeight="1">
      <c r="A536" s="23"/>
      <c r="B536" s="32"/>
      <c r="C536" s="16">
        <v>4120</v>
      </c>
      <c r="D536" s="16" t="s">
        <v>20</v>
      </c>
      <c r="E536" s="143">
        <v>46933</v>
      </c>
      <c r="F536" s="143">
        <v>46387.04</v>
      </c>
      <c r="G536" s="151">
        <f t="shared" si="48"/>
        <v>0.9883672469264697</v>
      </c>
      <c r="H536" s="143">
        <f t="shared" si="49"/>
        <v>46933</v>
      </c>
      <c r="I536" s="143">
        <f t="shared" si="50"/>
        <v>46387.04</v>
      </c>
      <c r="J536" s="143">
        <v>0</v>
      </c>
      <c r="K536" s="143">
        <v>0</v>
      </c>
    </row>
    <row r="537" spans="1:11" s="71" customFormat="1" ht="12.75" customHeight="1">
      <c r="A537" s="23"/>
      <c r="B537" s="32"/>
      <c r="C537" s="16">
        <v>4170</v>
      </c>
      <c r="D537" s="16" t="s">
        <v>38</v>
      </c>
      <c r="E537" s="143">
        <v>243000</v>
      </c>
      <c r="F537" s="143">
        <v>242411.26</v>
      </c>
      <c r="G537" s="151">
        <f t="shared" si="48"/>
        <v>0.9975772016460905</v>
      </c>
      <c r="H537" s="143">
        <f t="shared" si="49"/>
        <v>243000</v>
      </c>
      <c r="I537" s="143">
        <f t="shared" si="50"/>
        <v>242411.26</v>
      </c>
      <c r="J537" s="143">
        <v>0</v>
      </c>
      <c r="K537" s="143">
        <v>0</v>
      </c>
    </row>
    <row r="538" spans="1:11" s="71" customFormat="1" ht="12.75" customHeight="1">
      <c r="A538" s="23"/>
      <c r="B538" s="32"/>
      <c r="C538" s="16">
        <v>4190</v>
      </c>
      <c r="D538" s="21" t="s">
        <v>39</v>
      </c>
      <c r="E538" s="143">
        <v>43000</v>
      </c>
      <c r="F538" s="143">
        <v>41477.18</v>
      </c>
      <c r="G538" s="151">
        <f t="shared" si="48"/>
        <v>0.9645855813953489</v>
      </c>
      <c r="H538" s="143">
        <f t="shared" si="49"/>
        <v>43000</v>
      </c>
      <c r="I538" s="143">
        <f t="shared" si="50"/>
        <v>41477.18</v>
      </c>
      <c r="J538" s="143">
        <v>0</v>
      </c>
      <c r="K538" s="143">
        <v>0</v>
      </c>
    </row>
    <row r="539" spans="1:11" s="71" customFormat="1" ht="12.75" customHeight="1">
      <c r="A539" s="23"/>
      <c r="B539" s="32"/>
      <c r="C539" s="16">
        <v>4210</v>
      </c>
      <c r="D539" s="16" t="s">
        <v>26</v>
      </c>
      <c r="E539" s="143">
        <v>576500</v>
      </c>
      <c r="F539" s="143">
        <v>550089.7</v>
      </c>
      <c r="G539" s="151">
        <f t="shared" si="48"/>
        <v>0.9541885516045099</v>
      </c>
      <c r="H539" s="143">
        <f t="shared" si="49"/>
        <v>576500</v>
      </c>
      <c r="I539" s="143">
        <f t="shared" si="50"/>
        <v>550089.7</v>
      </c>
      <c r="J539" s="143">
        <v>0</v>
      </c>
      <c r="K539" s="143">
        <v>0</v>
      </c>
    </row>
    <row r="540" spans="1:11" s="71" customFormat="1" ht="12.75" customHeight="1">
      <c r="A540" s="23"/>
      <c r="B540" s="32"/>
      <c r="C540" s="16">
        <v>4260</v>
      </c>
      <c r="D540" s="16" t="s">
        <v>50</v>
      </c>
      <c r="E540" s="143">
        <v>925000</v>
      </c>
      <c r="F540" s="143">
        <v>822371.83</v>
      </c>
      <c r="G540" s="151">
        <f t="shared" si="48"/>
        <v>0.889050627027027</v>
      </c>
      <c r="H540" s="143">
        <f t="shared" si="49"/>
        <v>925000</v>
      </c>
      <c r="I540" s="143">
        <f t="shared" si="50"/>
        <v>822371.83</v>
      </c>
      <c r="J540" s="143">
        <v>0</v>
      </c>
      <c r="K540" s="143">
        <v>0</v>
      </c>
    </row>
    <row r="541" spans="1:11" s="71" customFormat="1" ht="12.75" customHeight="1">
      <c r="A541" s="23"/>
      <c r="B541" s="32"/>
      <c r="C541" s="16">
        <v>4270</v>
      </c>
      <c r="D541" s="21" t="s">
        <v>31</v>
      </c>
      <c r="E541" s="143">
        <v>129300</v>
      </c>
      <c r="F541" s="143">
        <v>128053.78</v>
      </c>
      <c r="G541" s="151">
        <f t="shared" si="48"/>
        <v>0.9903617942768754</v>
      </c>
      <c r="H541" s="143">
        <f t="shared" si="49"/>
        <v>129300</v>
      </c>
      <c r="I541" s="143">
        <f t="shared" si="50"/>
        <v>128053.78</v>
      </c>
      <c r="J541" s="143">
        <v>0</v>
      </c>
      <c r="K541" s="143">
        <v>0</v>
      </c>
    </row>
    <row r="542" spans="1:11" s="71" customFormat="1" ht="12.75" customHeight="1">
      <c r="A542" s="23"/>
      <c r="B542" s="32"/>
      <c r="C542" s="16">
        <v>4280</v>
      </c>
      <c r="D542" s="30" t="s">
        <v>51</v>
      </c>
      <c r="E542" s="143">
        <v>12000</v>
      </c>
      <c r="F542" s="143">
        <v>9830</v>
      </c>
      <c r="G542" s="151">
        <f t="shared" si="48"/>
        <v>0.8191666666666667</v>
      </c>
      <c r="H542" s="143">
        <f t="shared" si="49"/>
        <v>12000</v>
      </c>
      <c r="I542" s="143">
        <f t="shared" si="50"/>
        <v>9830</v>
      </c>
      <c r="J542" s="143">
        <v>0</v>
      </c>
      <c r="K542" s="143">
        <v>0</v>
      </c>
    </row>
    <row r="543" spans="1:11" s="71" customFormat="1" ht="12.75" customHeight="1">
      <c r="A543" s="23"/>
      <c r="B543" s="32"/>
      <c r="C543" s="16">
        <v>4300</v>
      </c>
      <c r="D543" s="16" t="s">
        <v>27</v>
      </c>
      <c r="E543" s="143">
        <v>440080</v>
      </c>
      <c r="F543" s="143">
        <v>427232.27</v>
      </c>
      <c r="G543" s="151">
        <f t="shared" si="48"/>
        <v>0.970805921650609</v>
      </c>
      <c r="H543" s="143">
        <f t="shared" si="49"/>
        <v>440080</v>
      </c>
      <c r="I543" s="143">
        <f t="shared" si="50"/>
        <v>427232.27</v>
      </c>
      <c r="J543" s="143">
        <v>0</v>
      </c>
      <c r="K543" s="143">
        <v>0</v>
      </c>
    </row>
    <row r="544" spans="1:11" s="71" customFormat="1" ht="38.25">
      <c r="A544" s="23"/>
      <c r="B544" s="32"/>
      <c r="C544" s="16">
        <v>4360</v>
      </c>
      <c r="D544" s="30" t="s">
        <v>46</v>
      </c>
      <c r="E544" s="143">
        <v>16500</v>
      </c>
      <c r="F544" s="143">
        <v>13787.72</v>
      </c>
      <c r="G544" s="151">
        <f t="shared" si="48"/>
        <v>0.8356193939393939</v>
      </c>
      <c r="H544" s="143">
        <f t="shared" si="49"/>
        <v>16500</v>
      </c>
      <c r="I544" s="143">
        <f t="shared" si="50"/>
        <v>13787.72</v>
      </c>
      <c r="J544" s="143">
        <v>0</v>
      </c>
      <c r="K544" s="143">
        <v>0</v>
      </c>
    </row>
    <row r="545" spans="1:11" s="71" customFormat="1" ht="12.75" customHeight="1">
      <c r="A545" s="27"/>
      <c r="B545" s="34"/>
      <c r="C545" s="16">
        <v>4410</v>
      </c>
      <c r="D545" s="30" t="s">
        <v>53</v>
      </c>
      <c r="E545" s="143">
        <v>10000</v>
      </c>
      <c r="F545" s="143">
        <v>8006.35</v>
      </c>
      <c r="G545" s="151">
        <f t="shared" si="48"/>
        <v>0.800635</v>
      </c>
      <c r="H545" s="143">
        <f t="shared" si="49"/>
        <v>10000</v>
      </c>
      <c r="I545" s="143">
        <f t="shared" si="50"/>
        <v>8006.35</v>
      </c>
      <c r="J545" s="143">
        <v>0</v>
      </c>
      <c r="K545" s="143">
        <v>0</v>
      </c>
    </row>
    <row r="546" spans="1:11" s="71" customFormat="1" ht="12.75" customHeight="1">
      <c r="A546" s="23"/>
      <c r="B546" s="32"/>
      <c r="C546" s="16">
        <v>4430</v>
      </c>
      <c r="D546" s="30" t="s">
        <v>22</v>
      </c>
      <c r="E546" s="143">
        <v>28000</v>
      </c>
      <c r="F546" s="143">
        <v>22321</v>
      </c>
      <c r="G546" s="151">
        <f t="shared" si="48"/>
        <v>0.7971785714285714</v>
      </c>
      <c r="H546" s="143">
        <f t="shared" si="49"/>
        <v>28000</v>
      </c>
      <c r="I546" s="143">
        <f t="shared" si="50"/>
        <v>22321</v>
      </c>
      <c r="J546" s="143">
        <v>0</v>
      </c>
      <c r="K546" s="143">
        <v>0</v>
      </c>
    </row>
    <row r="547" spans="1:11" s="71" customFormat="1" ht="24.75" customHeight="1">
      <c r="A547" s="33"/>
      <c r="B547" s="32"/>
      <c r="C547" s="16">
        <v>4440</v>
      </c>
      <c r="D547" s="30" t="s">
        <v>43</v>
      </c>
      <c r="E547" s="143">
        <v>68258.45</v>
      </c>
      <c r="F547" s="143">
        <v>68258.45</v>
      </c>
      <c r="G547" s="151">
        <f t="shared" si="48"/>
        <v>1</v>
      </c>
      <c r="H547" s="143">
        <f t="shared" si="49"/>
        <v>68258.45</v>
      </c>
      <c r="I547" s="143">
        <f t="shared" si="50"/>
        <v>68258.45</v>
      </c>
      <c r="J547" s="143">
        <v>0</v>
      </c>
      <c r="K547" s="143">
        <v>0</v>
      </c>
    </row>
    <row r="548" spans="1:11" s="71" customFormat="1" ht="12.75" customHeight="1">
      <c r="A548" s="32"/>
      <c r="B548" s="39"/>
      <c r="C548" s="16">
        <v>4530</v>
      </c>
      <c r="D548" s="30" t="s">
        <v>36</v>
      </c>
      <c r="E548" s="143">
        <v>26200</v>
      </c>
      <c r="F548" s="143">
        <v>4309.01</v>
      </c>
      <c r="G548" s="151">
        <f t="shared" si="48"/>
        <v>0.16446603053435116</v>
      </c>
      <c r="H548" s="143">
        <f t="shared" si="49"/>
        <v>26200</v>
      </c>
      <c r="I548" s="143">
        <f t="shared" si="50"/>
        <v>4309.01</v>
      </c>
      <c r="J548" s="143">
        <v>0</v>
      </c>
      <c r="K548" s="143">
        <v>0</v>
      </c>
    </row>
    <row r="549" spans="1:11" s="71" customFormat="1" ht="25.5" customHeight="1">
      <c r="A549" s="32"/>
      <c r="B549" s="39"/>
      <c r="C549" s="16">
        <v>4700</v>
      </c>
      <c r="D549" s="30" t="s">
        <v>56</v>
      </c>
      <c r="E549" s="143">
        <v>15500</v>
      </c>
      <c r="F549" s="143">
        <v>12106.95</v>
      </c>
      <c r="G549" s="151">
        <f t="shared" si="48"/>
        <v>0.7810935483870968</v>
      </c>
      <c r="H549" s="143">
        <f t="shared" si="49"/>
        <v>15500</v>
      </c>
      <c r="I549" s="143">
        <f t="shared" si="50"/>
        <v>12106.95</v>
      </c>
      <c r="J549" s="143">
        <v>0</v>
      </c>
      <c r="K549" s="143">
        <v>0</v>
      </c>
    </row>
    <row r="550" spans="1:11" s="71" customFormat="1" ht="25.5" customHeight="1">
      <c r="A550" s="32"/>
      <c r="B550" s="39"/>
      <c r="C550" s="16">
        <v>6050</v>
      </c>
      <c r="D550" s="97" t="s">
        <v>28</v>
      </c>
      <c r="E550" s="143">
        <v>16000</v>
      </c>
      <c r="F550" s="143">
        <v>16000</v>
      </c>
      <c r="G550" s="151">
        <f t="shared" si="48"/>
        <v>1</v>
      </c>
      <c r="H550" s="143">
        <v>0</v>
      </c>
      <c r="I550" s="143">
        <v>0</v>
      </c>
      <c r="J550" s="143">
        <v>16000</v>
      </c>
      <c r="K550" s="143">
        <v>16000</v>
      </c>
    </row>
    <row r="551" spans="1:11" s="71" customFormat="1" ht="24" customHeight="1">
      <c r="A551" s="32"/>
      <c r="B551" s="34"/>
      <c r="C551" s="16">
        <v>6060</v>
      </c>
      <c r="D551" s="30" t="s">
        <v>29</v>
      </c>
      <c r="E551" s="143">
        <v>25000</v>
      </c>
      <c r="F551" s="143">
        <v>23926.27</v>
      </c>
      <c r="G551" s="151">
        <f t="shared" si="48"/>
        <v>0.9570508</v>
      </c>
      <c r="H551" s="143">
        <v>0</v>
      </c>
      <c r="I551" s="143">
        <v>0</v>
      </c>
      <c r="J551" s="143">
        <v>25000</v>
      </c>
      <c r="K551" s="143">
        <v>23926.27</v>
      </c>
    </row>
    <row r="552" spans="1:11" s="71" customFormat="1" ht="24.75" customHeight="1">
      <c r="A552" s="32"/>
      <c r="B552" s="24">
        <v>92605</v>
      </c>
      <c r="C552" s="46"/>
      <c r="D552" s="47" t="s">
        <v>125</v>
      </c>
      <c r="E552" s="166">
        <f>SUM(E553:E556)</f>
        <v>350085</v>
      </c>
      <c r="F552" s="166">
        <f>SUM(F553:F556)</f>
        <v>347749.87</v>
      </c>
      <c r="G552" s="142">
        <f t="shared" si="48"/>
        <v>0.9933298199008812</v>
      </c>
      <c r="H552" s="160">
        <f aca="true" t="shared" si="51" ref="H552:I555">E552</f>
        <v>350085</v>
      </c>
      <c r="I552" s="160">
        <f t="shared" si="51"/>
        <v>347749.87</v>
      </c>
      <c r="J552" s="160">
        <v>0</v>
      </c>
      <c r="K552" s="160">
        <v>0</v>
      </c>
    </row>
    <row r="553" spans="1:11" s="71" customFormat="1" ht="76.5" customHeight="1">
      <c r="A553" s="32"/>
      <c r="B553" s="32"/>
      <c r="C553" s="16">
        <v>2360</v>
      </c>
      <c r="D553" s="98" t="s">
        <v>141</v>
      </c>
      <c r="E553" s="143">
        <v>334500</v>
      </c>
      <c r="F553" s="143">
        <v>334345</v>
      </c>
      <c r="G553" s="151">
        <f t="shared" si="48"/>
        <v>0.9995366218236174</v>
      </c>
      <c r="H553" s="143">
        <f t="shared" si="51"/>
        <v>334500</v>
      </c>
      <c r="I553" s="143">
        <f t="shared" si="51"/>
        <v>334345</v>
      </c>
      <c r="J553" s="143">
        <v>0</v>
      </c>
      <c r="K553" s="143">
        <v>0</v>
      </c>
    </row>
    <row r="554" spans="1:11" s="71" customFormat="1" ht="14.25" customHeight="1">
      <c r="A554" s="32"/>
      <c r="B554" s="32"/>
      <c r="C554" s="16">
        <v>4190</v>
      </c>
      <c r="D554" s="98" t="s">
        <v>39</v>
      </c>
      <c r="E554" s="143">
        <v>4285</v>
      </c>
      <c r="F554" s="143">
        <v>4100</v>
      </c>
      <c r="G554" s="151">
        <f t="shared" si="48"/>
        <v>0.9568261376896149</v>
      </c>
      <c r="H554" s="143">
        <f t="shared" si="51"/>
        <v>4285</v>
      </c>
      <c r="I554" s="143">
        <f t="shared" si="51"/>
        <v>4100</v>
      </c>
      <c r="J554" s="143">
        <v>0</v>
      </c>
      <c r="K554" s="143">
        <v>0</v>
      </c>
    </row>
    <row r="555" spans="1:11" s="71" customFormat="1" ht="13.5" customHeight="1">
      <c r="A555" s="32"/>
      <c r="B555" s="32"/>
      <c r="C555" s="16">
        <v>4210</v>
      </c>
      <c r="D555" s="16" t="s">
        <v>26</v>
      </c>
      <c r="E555" s="143">
        <v>8300</v>
      </c>
      <c r="F555" s="143">
        <v>8279.87</v>
      </c>
      <c r="G555" s="151">
        <f t="shared" si="48"/>
        <v>0.9975746987951808</v>
      </c>
      <c r="H555" s="143">
        <f t="shared" si="51"/>
        <v>8300</v>
      </c>
      <c r="I555" s="143">
        <f t="shared" si="51"/>
        <v>8279.87</v>
      </c>
      <c r="J555" s="143">
        <v>0</v>
      </c>
      <c r="K555" s="143">
        <v>0</v>
      </c>
    </row>
    <row r="556" spans="1:11" s="71" customFormat="1" ht="13.5" customHeight="1">
      <c r="A556" s="32"/>
      <c r="B556" s="34"/>
      <c r="C556" s="16">
        <v>4300</v>
      </c>
      <c r="D556" s="16" t="s">
        <v>27</v>
      </c>
      <c r="E556" s="143">
        <v>3000</v>
      </c>
      <c r="F556" s="143">
        <v>1025</v>
      </c>
      <c r="G556" s="151">
        <f t="shared" si="48"/>
        <v>0.3416666666666667</v>
      </c>
      <c r="H556" s="143">
        <v>3000</v>
      </c>
      <c r="I556" s="143">
        <v>1025</v>
      </c>
      <c r="J556" s="143">
        <v>0</v>
      </c>
      <c r="K556" s="143">
        <v>0</v>
      </c>
    </row>
    <row r="557" spans="1:11" s="53" customFormat="1" ht="14.25" customHeight="1">
      <c r="A557" s="34"/>
      <c r="B557" s="92"/>
      <c r="C557" s="65"/>
      <c r="D557" s="40" t="s">
        <v>126</v>
      </c>
      <c r="E557" s="168">
        <f>E7+E15+E34+E45+E56+E122+E136+E169+E174+E180+E275+E278+E304+E362+E376+E393+E457+E512+E527+E177</f>
        <v>151318741.9</v>
      </c>
      <c r="F557" s="168">
        <f>F7+F15+F34+F45+F56+F122+F136+F169+F174+F177+F180+F275+F278+F304+F362+F376+F393+F457+F512+F527</f>
        <v>145070972.03</v>
      </c>
      <c r="G557" s="156">
        <f>F557/E557</f>
        <v>0.9587111960385655</v>
      </c>
      <c r="H557" s="168">
        <f>H7+H15+H34+H45+H56+H122+H136+H169+H174+H177+H180+H275+H278+H304+H362+H376+H393+H457+H512+H527</f>
        <v>119103730</v>
      </c>
      <c r="I557" s="168">
        <f>I7+I15+I34+I45+I56+I122+I136+I169+I174+I180+I275+I278+I304+I362+I376+I393+I457+I512+I527</f>
        <v>114610865.00999996</v>
      </c>
      <c r="J557" s="168">
        <f>J7+J15+J34+J45+J56+J122+J136+J169+J174+J180+J275+J278+J304+J362+J376+J393+J457+J512+J527</f>
        <v>32215011.9</v>
      </c>
      <c r="K557" s="168">
        <f>K7+K15+K34+K45+K56+K122+K136+K169+K174+K180+K275+K278+K304+K362+K376+K393+K457+K512+K527</f>
        <v>30460107.02</v>
      </c>
    </row>
    <row r="558" spans="1:11" ht="12.75" hidden="1">
      <c r="A558" s="93"/>
      <c r="B558" s="93"/>
      <c r="C558" s="93"/>
      <c r="D558" s="93"/>
      <c r="E558" s="94"/>
      <c r="F558" s="94"/>
      <c r="G558" s="95"/>
      <c r="H558" s="94"/>
      <c r="I558" s="94"/>
      <c r="J558" s="94"/>
      <c r="K558" s="94"/>
    </row>
    <row r="560" ht="12.75">
      <c r="H560" s="22"/>
    </row>
    <row r="561" spans="8:9" ht="12.75">
      <c r="H561" s="22"/>
      <c r="I561" s="22"/>
    </row>
    <row r="562" spans="6:8" ht="12.75">
      <c r="F562" s="22"/>
      <c r="H562" s="22"/>
    </row>
    <row r="563" ht="12.75">
      <c r="F563" s="22"/>
    </row>
    <row r="566" ht="12.75">
      <c r="I566" s="22"/>
    </row>
  </sheetData>
  <sheetProtection selectLockedCells="1" selectUnlockedCells="1"/>
  <mergeCells count="34">
    <mergeCell ref="B1:J1"/>
    <mergeCell ref="A3:A5"/>
    <mergeCell ref="B3:B5"/>
    <mergeCell ref="C3:C5"/>
    <mergeCell ref="D3:D5"/>
    <mergeCell ref="E3:G4"/>
    <mergeCell ref="H3:I4"/>
    <mergeCell ref="J3:K4"/>
    <mergeCell ref="B101:B102"/>
    <mergeCell ref="B240:B241"/>
    <mergeCell ref="B142:B151"/>
    <mergeCell ref="A7:A14"/>
    <mergeCell ref="B8:B9"/>
    <mergeCell ref="B10:B14"/>
    <mergeCell ref="B40:B42"/>
    <mergeCell ref="B43:B44"/>
    <mergeCell ref="B46:B52"/>
    <mergeCell ref="B53:B55"/>
    <mergeCell ref="A389:A390"/>
    <mergeCell ref="B389:B390"/>
    <mergeCell ref="A275:A277"/>
    <mergeCell ref="B276:B277"/>
    <mergeCell ref="B314:B315"/>
    <mergeCell ref="B170:B171"/>
    <mergeCell ref="A177:A179"/>
    <mergeCell ref="B178:B179"/>
    <mergeCell ref="B523:B524"/>
    <mergeCell ref="B483:B486"/>
    <mergeCell ref="B487:B490"/>
    <mergeCell ref="B316:B318"/>
    <mergeCell ref="B319:B321"/>
    <mergeCell ref="B322:B324"/>
    <mergeCell ref="B377:B381"/>
    <mergeCell ref="B347:B353"/>
  </mergeCells>
  <printOptions/>
  <pageMargins left="0.3541666666666667" right="0.3541666666666667" top="0.5118055555555555" bottom="0.4722222222222222" header="0.5118055555555555" footer="0.5118055555555555"/>
  <pageSetup fitToHeight="20" fitToWidth="1" horizontalDpi="300" verticalDpi="300" orientation="landscape" paperSize="9" scale="95" r:id="rId1"/>
  <rowBreaks count="9" manualBreakCount="9">
    <brk id="52" max="255" man="1"/>
    <brk id="86" max="255" man="1"/>
    <brk id="121" max="255" man="1"/>
    <brk id="173" max="255" man="1"/>
    <brk id="197" max="255" man="1"/>
    <brk id="241" max="255" man="1"/>
    <brk id="293" max="255" man="1"/>
    <brk id="313" max="255" man="1"/>
    <brk id="3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9" sqref="D19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projekt</dc:creator>
  <cp:keywords/>
  <dc:description/>
  <cp:lastModifiedBy>jbubrowiecka</cp:lastModifiedBy>
  <cp:lastPrinted>2019-03-27T13:22:21Z</cp:lastPrinted>
  <dcterms:created xsi:type="dcterms:W3CDTF">2016-08-24T19:04:55Z</dcterms:created>
  <dcterms:modified xsi:type="dcterms:W3CDTF">2019-03-27T13:29:26Z</dcterms:modified>
  <cp:category/>
  <cp:version/>
  <cp:contentType/>
  <cp:contentStatus/>
</cp:coreProperties>
</file>