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602" activeTab="0"/>
  </bookViews>
  <sheets>
    <sheet name="12" sheetId="1" r:id="rId1"/>
  </sheets>
  <definedNames/>
  <calcPr fullCalcOnLoad="1"/>
</workbook>
</file>

<file path=xl/sharedStrings.xml><?xml version="1.0" encoding="utf-8"?>
<sst xmlns="http://schemas.openxmlformats.org/spreadsheetml/2006/main" count="60" uniqueCount="60">
  <si>
    <t>Wyszczególnienie</t>
  </si>
  <si>
    <t>4.</t>
  </si>
  <si>
    <t>1.</t>
  </si>
  <si>
    <t>3.</t>
  </si>
  <si>
    <t>5.</t>
  </si>
  <si>
    <t>6.</t>
  </si>
  <si>
    <t>Lp.</t>
  </si>
  <si>
    <t>obligacje</t>
  </si>
  <si>
    <t>1.1</t>
  </si>
  <si>
    <t>1.2</t>
  </si>
  <si>
    <t>1.3</t>
  </si>
  <si>
    <t>2.1</t>
  </si>
  <si>
    <t>2.2</t>
  </si>
  <si>
    <t>Prognoza</t>
  </si>
  <si>
    <t>pożyczek</t>
  </si>
  <si>
    <t>kredytów</t>
  </si>
  <si>
    <t>obligacji</t>
  </si>
  <si>
    <t>pożyczki</t>
  </si>
  <si>
    <t>kredyty,  w tym:</t>
  </si>
  <si>
    <t>Pożyczki, kredyty i obligacje na prefinansowanie</t>
  </si>
  <si>
    <t>Prognozowane dochody budżetowe</t>
  </si>
  <si>
    <t>Relacje do dochodów (w %):</t>
  </si>
  <si>
    <t>Kwota długu na dzień 31.12.2006</t>
  </si>
  <si>
    <t>Prognozowane wydatki budżetowe</t>
  </si>
  <si>
    <t>Prognozowany wynik finansowy</t>
  </si>
  <si>
    <t>2.3</t>
  </si>
  <si>
    <t>2.1.1</t>
  </si>
  <si>
    <t>2.1.2</t>
  </si>
  <si>
    <t>2.1.3</t>
  </si>
  <si>
    <t>1.1.1</t>
  </si>
  <si>
    <t>1.1.2</t>
  </si>
  <si>
    <t>1.1.3</t>
  </si>
  <si>
    <t>1.2.1</t>
  </si>
  <si>
    <t>1.2.2</t>
  </si>
  <si>
    <t>1.2.3</t>
  </si>
  <si>
    <t>Spłata odsetek i dyskonta</t>
  </si>
  <si>
    <t>Spłata zobowiązań z tytułu prefinansowania</t>
  </si>
  <si>
    <t xml:space="preserve">kredytów i pożyczek </t>
  </si>
  <si>
    <t>udzielonych poręczeń</t>
  </si>
  <si>
    <t>wykup papierów wartościowych</t>
  </si>
  <si>
    <t>6.1</t>
  </si>
  <si>
    <t>6.2</t>
  </si>
  <si>
    <t>6.3</t>
  </si>
  <si>
    <t>6.4</t>
  </si>
  <si>
    <t>Spłata rat kapitałowych z wyłączeniem prefinansowania</t>
  </si>
  <si>
    <t>Obsługa długu (2.1+2.2+2.3)</t>
  </si>
  <si>
    <t>Zaciągnięte zobowiązania (bez prefinansowania) z tytułu:</t>
  </si>
  <si>
    <t>Planowane w roku budżetowym (bez prefinansowania):</t>
  </si>
  <si>
    <t>1.3.1</t>
  </si>
  <si>
    <t>1.3.2</t>
  </si>
  <si>
    <t xml:space="preserve">Zaciągnięte zobowiązania  </t>
  </si>
  <si>
    <t>Planowane zobowiązania</t>
  </si>
  <si>
    <t xml:space="preserve">  </t>
  </si>
  <si>
    <t xml:space="preserve">   EBOiR</t>
  </si>
  <si>
    <r>
      <t xml:space="preserve">Zobowiązania wg tytułów dłużnych: </t>
    </r>
    <r>
      <rPr>
        <sz val="10"/>
        <rFont val="Arial"/>
        <family val="2"/>
      </rPr>
      <t>(1.1+1.2+1.3)</t>
    </r>
  </si>
  <si>
    <r>
      <t xml:space="preserve">długu </t>
    </r>
    <r>
      <rPr>
        <sz val="10"/>
        <rFont val="Arial"/>
        <family val="2"/>
      </rPr>
      <t>(art. 170 ust. 1)         (1-2.1-2.2):3</t>
    </r>
  </si>
  <si>
    <r>
      <t xml:space="preserve">długu po uwzględnieniu wyłączeń </t>
    </r>
    <r>
      <rPr>
        <sz val="10"/>
        <rFont val="Arial"/>
        <family val="2"/>
      </rPr>
      <t>(art. 170 ust. 3)
(1.1+1.2-2.1):3</t>
    </r>
  </si>
  <si>
    <r>
      <t xml:space="preserve">spłaty zadłużenia </t>
    </r>
    <r>
      <rPr>
        <sz val="10"/>
        <rFont val="Arial"/>
        <family val="2"/>
      </rPr>
      <t>(art. 169 ust. 1)        (2:3)</t>
    </r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</si>
  <si>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</si>
  <si>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t>Prognoza kwoty długu i spłat na rok 2007 i lata następne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</si>
</sst>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9">
    <font>
      <sz val="10"/>
      <name val="Arial CE"/>
      <family val="0"/>
    </font>
    <font>
      <b/>
      <sz val="8"/>
      <name val="Arial"/>
      <family val="2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"/>
      <family val="2"/>
    </font>
    <font>
      <b/>
      <sz val="14"/>
      <name val="Arial CE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4" fontId="7" fillId="0" borderId="1" xfId="0" applyNumberFormat="1" applyFont="1" applyBorder="1" applyAlignment="1">
      <alignment horizontal="right" vertical="top" wrapText="1"/>
    </xf>
    <xf numFmtId="4" fontId="8" fillId="0" borderId="1" xfId="0" applyNumberFormat="1" applyFont="1" applyBorder="1" applyAlignment="1">
      <alignment horizontal="right" vertical="top" wrapText="1"/>
    </xf>
    <xf numFmtId="0" fontId="8" fillId="0" borderId="1" xfId="0" applyFont="1" applyBorder="1" applyAlignment="1">
      <alignment horizontal="left" wrapText="1" indent="1"/>
    </xf>
    <xf numFmtId="0" fontId="8" fillId="0" borderId="1" xfId="0" applyFont="1" applyBorder="1" applyAlignment="1">
      <alignment horizontal="left" wrapText="1"/>
    </xf>
    <xf numFmtId="4" fontId="7" fillId="0" borderId="1" xfId="0" applyNumberFormat="1" applyFont="1" applyBorder="1" applyAlignment="1">
      <alignment horizontal="right" wrapText="1"/>
    </xf>
    <xf numFmtId="0" fontId="8" fillId="0" borderId="1" xfId="0" applyFont="1" applyBorder="1" applyAlignment="1">
      <alignment wrapText="1"/>
    </xf>
    <xf numFmtId="4" fontId="8" fillId="0" borderId="1" xfId="0" applyNumberFormat="1" applyFont="1" applyBorder="1" applyAlignment="1">
      <alignment horizontal="right" wrapText="1"/>
    </xf>
    <xf numFmtId="4" fontId="8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left" wrapText="1" indent="1"/>
    </xf>
    <xf numFmtId="2" fontId="7" fillId="0" borderId="1" xfId="0" applyNumberFormat="1" applyFont="1" applyBorder="1" applyAlignment="1">
      <alignment vertical="center" wrapText="1"/>
    </xf>
    <xf numFmtId="0" fontId="8" fillId="0" borderId="1" xfId="0" applyFont="1" applyFill="1" applyBorder="1" applyAlignment="1">
      <alignment horizontal="center" wrapText="1"/>
    </xf>
    <xf numFmtId="4" fontId="7" fillId="0" borderId="1" xfId="0" applyNumberFormat="1" applyFont="1" applyFill="1" applyBorder="1" applyAlignment="1">
      <alignment horizontal="right" vertical="center" wrapText="1"/>
    </xf>
    <xf numFmtId="4" fontId="7" fillId="0" borderId="1" xfId="0" applyNumberFormat="1" applyFont="1" applyFill="1" applyBorder="1" applyAlignment="1">
      <alignment horizontal="right" vertical="top" wrapText="1"/>
    </xf>
    <xf numFmtId="4" fontId="8" fillId="0" borderId="1" xfId="0" applyNumberFormat="1" applyFont="1" applyFill="1" applyBorder="1" applyAlignment="1">
      <alignment horizontal="right" vertical="top" wrapText="1"/>
    </xf>
    <xf numFmtId="4" fontId="7" fillId="0" borderId="1" xfId="0" applyNumberFormat="1" applyFont="1" applyFill="1" applyBorder="1" applyAlignment="1">
      <alignment horizontal="right" wrapText="1"/>
    </xf>
    <xf numFmtId="4" fontId="8" fillId="0" borderId="1" xfId="0" applyNumberFormat="1" applyFont="1" applyFill="1" applyBorder="1" applyAlignment="1">
      <alignment horizontal="right" wrapText="1"/>
    </xf>
    <xf numFmtId="4" fontId="8" fillId="0" borderId="1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2" fontId="8" fillId="0" borderId="1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center"/>
    </xf>
    <xf numFmtId="0" fontId="6" fillId="0" borderId="3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K35"/>
  <sheetViews>
    <sheetView tabSelected="1" workbookViewId="0" topLeftCell="I1">
      <selection activeCell="J40" sqref="J40"/>
    </sheetView>
  </sheetViews>
  <sheetFormatPr defaultColWidth="9.00390625" defaultRowHeight="12.75"/>
  <cols>
    <col min="1" max="1" width="6.25390625" style="1" customWidth="1"/>
    <col min="2" max="2" width="46.875" style="1" customWidth="1"/>
    <col min="3" max="3" width="15.875" style="1" bestFit="1" customWidth="1"/>
    <col min="4" max="4" width="12.375" style="1" customWidth="1"/>
    <col min="5" max="5" width="12.625" style="1" customWidth="1"/>
    <col min="6" max="6" width="12.75390625" style="1" customWidth="1"/>
    <col min="7" max="8" width="13.00390625" style="1" customWidth="1"/>
    <col min="9" max="9" width="12.875" style="1" customWidth="1"/>
    <col min="10" max="10" width="13.875" style="1" customWidth="1"/>
    <col min="11" max="11" width="13.125" style="1" customWidth="1"/>
    <col min="12" max="13" width="13.00390625" style="1" customWidth="1"/>
    <col min="14" max="14" width="13.625" style="1" customWidth="1"/>
    <col min="15" max="15" width="12.75390625" style="1" customWidth="1"/>
    <col min="16" max="16" width="13.00390625" style="1" customWidth="1"/>
    <col min="17" max="18" width="13.625" style="1" customWidth="1"/>
    <col min="19" max="19" width="13.00390625" style="1" customWidth="1"/>
    <col min="20" max="20" width="12.375" style="1" customWidth="1"/>
    <col min="21" max="21" width="12.625" style="1" customWidth="1"/>
    <col min="22" max="22" width="13.375" style="1" customWidth="1"/>
    <col min="23" max="23" width="13.00390625" style="1" customWidth="1"/>
    <col min="24" max="24" width="12.625" style="1" customWidth="1"/>
    <col min="25" max="25" width="13.375" style="1" customWidth="1"/>
    <col min="26" max="26" width="13.25390625" style="1" customWidth="1"/>
    <col min="27" max="29" width="12.875" style="1" customWidth="1"/>
    <col min="30" max="30" width="12.625" style="1" customWidth="1"/>
    <col min="31" max="31" width="13.625" style="1" customWidth="1"/>
    <col min="32" max="32" width="13.125" style="1" customWidth="1"/>
    <col min="33" max="33" width="13.625" style="1" customWidth="1"/>
    <col min="34" max="34" width="13.00390625" style="1" customWidth="1"/>
    <col min="35" max="35" width="12.875" style="1" customWidth="1"/>
    <col min="36" max="36" width="12.75390625" style="1" customWidth="1"/>
    <col min="37" max="37" width="12.375" style="1" customWidth="1"/>
    <col min="38" max="16384" width="9.125" style="1" customWidth="1"/>
  </cols>
  <sheetData>
    <row r="2" spans="1:18" ht="22.5" customHeight="1">
      <c r="A2" s="35" t="s">
        <v>59</v>
      </c>
      <c r="B2" s="35"/>
      <c r="C2" s="35"/>
      <c r="D2" s="35"/>
      <c r="E2" s="35"/>
      <c r="F2" s="35"/>
      <c r="G2" s="35"/>
      <c r="H2" s="35"/>
      <c r="I2" s="35"/>
      <c r="J2" s="35"/>
      <c r="K2" s="32"/>
      <c r="L2" s="32"/>
      <c r="M2" s="32"/>
      <c r="N2" s="32"/>
      <c r="O2" s="32"/>
      <c r="P2" s="32"/>
      <c r="Q2" s="32"/>
      <c r="R2" s="32"/>
    </row>
    <row r="3" spans="1:37" s="2" customFormat="1" ht="35.25" customHeight="1">
      <c r="A3" s="6" t="s">
        <v>6</v>
      </c>
      <c r="B3" s="6" t="s">
        <v>0</v>
      </c>
      <c r="C3" s="6" t="s">
        <v>22</v>
      </c>
      <c r="D3" s="7" t="s">
        <v>13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</row>
    <row r="4" spans="1:37" s="2" customFormat="1" ht="23.25" customHeight="1">
      <c r="A4" s="6"/>
      <c r="B4" s="6"/>
      <c r="C4" s="8"/>
      <c r="D4" s="6">
        <v>2007</v>
      </c>
      <c r="E4" s="6">
        <v>2008</v>
      </c>
      <c r="F4" s="6">
        <v>2009</v>
      </c>
      <c r="G4" s="6">
        <v>2010</v>
      </c>
      <c r="H4" s="6">
        <v>2011</v>
      </c>
      <c r="I4" s="6">
        <v>2012</v>
      </c>
      <c r="J4" s="6">
        <v>2013</v>
      </c>
      <c r="K4" s="6">
        <v>2014</v>
      </c>
      <c r="L4" s="6">
        <v>2015</v>
      </c>
      <c r="M4" s="6">
        <v>2016</v>
      </c>
      <c r="N4" s="6">
        <v>2017</v>
      </c>
      <c r="O4" s="6">
        <v>2018</v>
      </c>
      <c r="P4" s="6">
        <v>2019</v>
      </c>
      <c r="Q4" s="6">
        <v>2020</v>
      </c>
      <c r="R4" s="6">
        <v>2021</v>
      </c>
      <c r="S4" s="6">
        <v>2022</v>
      </c>
      <c r="T4" s="6">
        <v>2023</v>
      </c>
      <c r="U4" s="6">
        <v>2024</v>
      </c>
      <c r="V4" s="6">
        <v>2025</v>
      </c>
      <c r="W4" s="6">
        <v>2026</v>
      </c>
      <c r="X4" s="6">
        <v>2027</v>
      </c>
      <c r="Y4" s="6">
        <v>2028</v>
      </c>
      <c r="Z4" s="6">
        <v>2029</v>
      </c>
      <c r="AA4" s="6">
        <v>2030</v>
      </c>
      <c r="AB4" s="6">
        <v>2031</v>
      </c>
      <c r="AC4" s="6">
        <v>2032</v>
      </c>
      <c r="AD4" s="6">
        <v>2033</v>
      </c>
      <c r="AE4" s="6">
        <v>2034</v>
      </c>
      <c r="AF4" s="6">
        <v>2035</v>
      </c>
      <c r="AG4" s="6">
        <v>2036</v>
      </c>
      <c r="AH4" s="6">
        <v>2037</v>
      </c>
      <c r="AI4" s="6">
        <v>2038</v>
      </c>
      <c r="AJ4" s="6">
        <v>2039</v>
      </c>
      <c r="AK4" s="6">
        <v>2040</v>
      </c>
    </row>
    <row r="5" spans="1:37" s="3" customFormat="1" ht="12.75">
      <c r="A5" s="9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9">
        <v>7</v>
      </c>
      <c r="H5" s="9">
        <v>8</v>
      </c>
      <c r="I5" s="9">
        <v>9</v>
      </c>
      <c r="J5" s="9">
        <v>10</v>
      </c>
      <c r="K5" s="9">
        <v>11</v>
      </c>
      <c r="L5" s="9">
        <v>12</v>
      </c>
      <c r="M5" s="9">
        <v>13</v>
      </c>
      <c r="N5" s="9">
        <v>14</v>
      </c>
      <c r="O5" s="9">
        <v>15</v>
      </c>
      <c r="P5" s="9">
        <v>16</v>
      </c>
      <c r="Q5" s="9">
        <v>17</v>
      </c>
      <c r="R5" s="9">
        <v>18</v>
      </c>
      <c r="S5" s="25">
        <v>4</v>
      </c>
      <c r="T5" s="25">
        <v>5</v>
      </c>
      <c r="U5" s="25">
        <v>6</v>
      </c>
      <c r="V5" s="25">
        <v>7</v>
      </c>
      <c r="W5" s="25">
        <v>8</v>
      </c>
      <c r="X5" s="25">
        <v>9</v>
      </c>
      <c r="Y5" s="25">
        <v>10</v>
      </c>
      <c r="Z5" s="25">
        <v>11</v>
      </c>
      <c r="AA5" s="25">
        <v>12</v>
      </c>
      <c r="AB5" s="25">
        <v>13</v>
      </c>
      <c r="AC5" s="25">
        <v>14</v>
      </c>
      <c r="AD5" s="25">
        <v>15</v>
      </c>
      <c r="AE5" s="25">
        <v>16</v>
      </c>
      <c r="AF5" s="25">
        <v>17</v>
      </c>
      <c r="AG5" s="25">
        <v>18</v>
      </c>
      <c r="AH5" s="25">
        <v>15</v>
      </c>
      <c r="AI5" s="25">
        <v>16</v>
      </c>
      <c r="AJ5" s="25">
        <v>17</v>
      </c>
      <c r="AK5" s="25">
        <v>18</v>
      </c>
    </row>
    <row r="6" spans="1:37" s="2" customFormat="1" ht="22.5" customHeight="1">
      <c r="A6" s="10" t="s">
        <v>2</v>
      </c>
      <c r="B6" s="11" t="s">
        <v>54</v>
      </c>
      <c r="C6" s="12">
        <f>C7+C11+C16</f>
        <v>18932486</v>
      </c>
      <c r="D6" s="12">
        <f>D7+D11+D16</f>
        <v>25529427.11</v>
      </c>
      <c r="E6" s="12">
        <v>23399869.11</v>
      </c>
      <c r="F6" s="12">
        <v>22160258.11</v>
      </c>
      <c r="G6" s="12">
        <v>21414841.11</v>
      </c>
      <c r="H6" s="12">
        <v>17465941.11</v>
      </c>
      <c r="I6" s="12">
        <v>17400000</v>
      </c>
      <c r="J6" s="12">
        <v>14400000</v>
      </c>
      <c r="K6" s="12">
        <v>14400000</v>
      </c>
      <c r="L6" s="12">
        <v>14400000</v>
      </c>
      <c r="M6" s="12">
        <v>10400000</v>
      </c>
      <c r="N6" s="12">
        <v>8700000</v>
      </c>
      <c r="O6" s="12">
        <f>O7+O11+O16</f>
        <v>5500000</v>
      </c>
      <c r="P6" s="12">
        <f>P7+P11+P16</f>
        <v>5500000</v>
      </c>
      <c r="Q6" s="12">
        <f>Q7+Q11+Q16</f>
        <v>5500000</v>
      </c>
      <c r="R6" s="12">
        <f>R7+R11+R16</f>
        <v>0</v>
      </c>
      <c r="S6" s="26">
        <f>S7+S11+S16</f>
        <v>0</v>
      </c>
      <c r="T6" s="26">
        <v>0</v>
      </c>
      <c r="U6" s="26">
        <v>0</v>
      </c>
      <c r="V6" s="26">
        <v>0</v>
      </c>
      <c r="W6" s="26">
        <v>0</v>
      </c>
      <c r="X6" s="26">
        <v>0</v>
      </c>
      <c r="Y6" s="26">
        <v>0</v>
      </c>
      <c r="Z6" s="26">
        <v>0</v>
      </c>
      <c r="AA6" s="26">
        <v>0</v>
      </c>
      <c r="AB6" s="26">
        <v>0</v>
      </c>
      <c r="AC6" s="26">
        <v>0</v>
      </c>
      <c r="AD6" s="26">
        <v>0</v>
      </c>
      <c r="AE6" s="26">
        <v>0</v>
      </c>
      <c r="AF6" s="26">
        <f>AF7+AF11+AF16</f>
        <v>0</v>
      </c>
      <c r="AG6" s="26">
        <v>0</v>
      </c>
      <c r="AH6" s="26">
        <v>0</v>
      </c>
      <c r="AI6" s="26">
        <f>AI7+AI11+AI16</f>
        <v>0</v>
      </c>
      <c r="AJ6" s="26">
        <f>AJ7+AJ11+AJ16</f>
        <v>0</v>
      </c>
      <c r="AK6" s="26">
        <f>AK7+AK11+AK16</f>
        <v>0</v>
      </c>
    </row>
    <row r="7" spans="1:37" s="3" customFormat="1" ht="25.5" customHeight="1">
      <c r="A7" s="13" t="s">
        <v>8</v>
      </c>
      <c r="B7" s="14" t="s">
        <v>46</v>
      </c>
      <c r="C7" s="15">
        <f aca="true" t="shared" si="0" ref="C7:R7">SUM(C8:C10)</f>
        <v>18932486</v>
      </c>
      <c r="D7" s="15">
        <f>SUM(D8:D10)</f>
        <v>18932486</v>
      </c>
      <c r="E7" s="15">
        <f t="shared" si="0"/>
        <v>22399869.11</v>
      </c>
      <c r="F7" s="15">
        <f t="shared" si="0"/>
        <v>21160258.11</v>
      </c>
      <c r="G7" s="16">
        <f t="shared" si="0"/>
        <v>20414841.11</v>
      </c>
      <c r="H7" s="16">
        <f t="shared" si="0"/>
        <v>16465941.11</v>
      </c>
      <c r="I7" s="16">
        <f t="shared" si="0"/>
        <v>13400000</v>
      </c>
      <c r="J7" s="16">
        <f t="shared" si="0"/>
        <v>13400000</v>
      </c>
      <c r="K7" s="16">
        <f t="shared" si="0"/>
        <v>13400000</v>
      </c>
      <c r="L7" s="16">
        <f t="shared" si="0"/>
        <v>13400000</v>
      </c>
      <c r="M7" s="16">
        <f t="shared" si="0"/>
        <v>9400000</v>
      </c>
      <c r="N7" s="16">
        <f t="shared" si="0"/>
        <v>7700000</v>
      </c>
      <c r="O7" s="16">
        <f t="shared" si="0"/>
        <v>5500000</v>
      </c>
      <c r="P7" s="16">
        <f t="shared" si="0"/>
        <v>5500000</v>
      </c>
      <c r="Q7" s="16">
        <f t="shared" si="0"/>
        <v>5500000</v>
      </c>
      <c r="R7" s="16">
        <f t="shared" si="0"/>
        <v>0</v>
      </c>
      <c r="S7" s="27">
        <f aca="true" t="shared" si="1" ref="S7:AG7">SUM(S8:S10)</f>
        <v>0</v>
      </c>
      <c r="T7" s="27">
        <f t="shared" si="1"/>
        <v>0</v>
      </c>
      <c r="U7" s="27">
        <f t="shared" si="1"/>
        <v>0</v>
      </c>
      <c r="V7" s="28">
        <f t="shared" si="1"/>
        <v>0</v>
      </c>
      <c r="W7" s="28">
        <f t="shared" si="1"/>
        <v>0</v>
      </c>
      <c r="X7" s="28">
        <f t="shared" si="1"/>
        <v>0</v>
      </c>
      <c r="Y7" s="28">
        <f t="shared" si="1"/>
        <v>0</v>
      </c>
      <c r="Z7" s="28">
        <f t="shared" si="1"/>
        <v>0</v>
      </c>
      <c r="AA7" s="28">
        <f t="shared" si="1"/>
        <v>0</v>
      </c>
      <c r="AB7" s="28">
        <f t="shared" si="1"/>
        <v>0</v>
      </c>
      <c r="AC7" s="28">
        <f t="shared" si="1"/>
        <v>0</v>
      </c>
      <c r="AD7" s="28">
        <f t="shared" si="1"/>
        <v>0</v>
      </c>
      <c r="AE7" s="28">
        <f t="shared" si="1"/>
        <v>0</v>
      </c>
      <c r="AF7" s="28">
        <f t="shared" si="1"/>
        <v>0</v>
      </c>
      <c r="AG7" s="28">
        <f t="shared" si="1"/>
        <v>0</v>
      </c>
      <c r="AH7" s="28">
        <f>SUM(AH8:AH10)</f>
        <v>0</v>
      </c>
      <c r="AI7" s="28">
        <f>SUM(AI8:AI10)</f>
        <v>0</v>
      </c>
      <c r="AJ7" s="28">
        <f>SUM(AJ8:AJ10)</f>
        <v>0</v>
      </c>
      <c r="AK7" s="28">
        <f>SUM(AK8:AK10)</f>
        <v>0</v>
      </c>
    </row>
    <row r="8" spans="1:37" s="3" customFormat="1" ht="15" customHeight="1">
      <c r="A8" s="9" t="s">
        <v>29</v>
      </c>
      <c r="B8" s="17" t="s">
        <v>14</v>
      </c>
      <c r="C8" s="16">
        <v>1639818</v>
      </c>
      <c r="D8" s="16">
        <v>1639818</v>
      </c>
      <c r="E8" s="16">
        <v>597138</v>
      </c>
      <c r="F8" s="16">
        <v>40605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</row>
    <row r="9" spans="1:37" s="3" customFormat="1" ht="15" customHeight="1">
      <c r="A9" s="9" t="s">
        <v>30</v>
      </c>
      <c r="B9" s="17" t="s">
        <v>15</v>
      </c>
      <c r="C9" s="16">
        <v>2592668</v>
      </c>
      <c r="D9" s="16">
        <v>2592668</v>
      </c>
      <c r="E9" s="16">
        <v>1902731.11</v>
      </c>
      <c r="F9" s="16">
        <v>1219653.11</v>
      </c>
      <c r="G9" s="16">
        <v>514841.11</v>
      </c>
      <c r="H9" s="16">
        <v>65941.11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</row>
    <row r="10" spans="1:37" s="3" customFormat="1" ht="15" customHeight="1">
      <c r="A10" s="9" t="s">
        <v>31</v>
      </c>
      <c r="B10" s="17" t="s">
        <v>16</v>
      </c>
      <c r="C10" s="16">
        <v>14700000</v>
      </c>
      <c r="D10" s="16">
        <v>14700000</v>
      </c>
      <c r="E10" s="16">
        <v>19900000</v>
      </c>
      <c r="F10" s="16">
        <v>19900000</v>
      </c>
      <c r="G10" s="16">
        <v>19900000</v>
      </c>
      <c r="H10" s="16">
        <v>16400000</v>
      </c>
      <c r="I10" s="16">
        <v>13400000</v>
      </c>
      <c r="J10" s="16">
        <v>13400000</v>
      </c>
      <c r="K10" s="16">
        <v>13400000</v>
      </c>
      <c r="L10" s="16">
        <v>13400000</v>
      </c>
      <c r="M10" s="16">
        <v>9400000</v>
      </c>
      <c r="N10" s="16">
        <v>7700000</v>
      </c>
      <c r="O10" s="16">
        <v>5500000</v>
      </c>
      <c r="P10" s="16">
        <v>5500000</v>
      </c>
      <c r="Q10" s="16">
        <v>5500000</v>
      </c>
      <c r="R10" s="16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</row>
    <row r="11" spans="1:37" s="3" customFormat="1" ht="26.25" customHeight="1">
      <c r="A11" s="13" t="s">
        <v>9</v>
      </c>
      <c r="B11" s="14" t="s">
        <v>47</v>
      </c>
      <c r="C11" s="15">
        <f aca="true" t="shared" si="2" ref="C11:R11">SUM(C12:C15)</f>
        <v>0</v>
      </c>
      <c r="D11" s="15">
        <f t="shared" si="2"/>
        <v>6596941.11</v>
      </c>
      <c r="E11" s="15">
        <f t="shared" si="2"/>
        <v>0</v>
      </c>
      <c r="F11" s="15">
        <f t="shared" si="2"/>
        <v>0</v>
      </c>
      <c r="G11" s="15">
        <f t="shared" si="2"/>
        <v>0</v>
      </c>
      <c r="H11" s="15">
        <f t="shared" si="2"/>
        <v>0</v>
      </c>
      <c r="I11" s="15">
        <f t="shared" si="2"/>
        <v>0</v>
      </c>
      <c r="J11" s="15">
        <f t="shared" si="2"/>
        <v>0</v>
      </c>
      <c r="K11" s="15">
        <f t="shared" si="2"/>
        <v>0</v>
      </c>
      <c r="L11" s="15">
        <f t="shared" si="2"/>
        <v>0</v>
      </c>
      <c r="M11" s="15">
        <f t="shared" si="2"/>
        <v>0</v>
      </c>
      <c r="N11" s="15">
        <f t="shared" si="2"/>
        <v>0</v>
      </c>
      <c r="O11" s="15">
        <f t="shared" si="2"/>
        <v>0</v>
      </c>
      <c r="P11" s="15">
        <f t="shared" si="2"/>
        <v>0</v>
      </c>
      <c r="Q11" s="15">
        <f t="shared" si="2"/>
        <v>0</v>
      </c>
      <c r="R11" s="15">
        <f t="shared" si="2"/>
        <v>0</v>
      </c>
      <c r="S11" s="27">
        <f aca="true" t="shared" si="3" ref="S11:AG11">SUM(S12:S15)</f>
        <v>0</v>
      </c>
      <c r="T11" s="27">
        <f t="shared" si="3"/>
        <v>0</v>
      </c>
      <c r="U11" s="27">
        <f t="shared" si="3"/>
        <v>0</v>
      </c>
      <c r="V11" s="27">
        <f t="shared" si="3"/>
        <v>0</v>
      </c>
      <c r="W11" s="27">
        <f t="shared" si="3"/>
        <v>0</v>
      </c>
      <c r="X11" s="27">
        <f t="shared" si="3"/>
        <v>0</v>
      </c>
      <c r="Y11" s="27">
        <f t="shared" si="3"/>
        <v>0</v>
      </c>
      <c r="Z11" s="27">
        <f t="shared" si="3"/>
        <v>0</v>
      </c>
      <c r="AA11" s="27">
        <f t="shared" si="3"/>
        <v>0</v>
      </c>
      <c r="AB11" s="27">
        <f t="shared" si="3"/>
        <v>0</v>
      </c>
      <c r="AC11" s="27">
        <f t="shared" si="3"/>
        <v>0</v>
      </c>
      <c r="AD11" s="27">
        <f t="shared" si="3"/>
        <v>0</v>
      </c>
      <c r="AE11" s="27">
        <f t="shared" si="3"/>
        <v>0</v>
      </c>
      <c r="AF11" s="27">
        <f t="shared" si="3"/>
        <v>0</v>
      </c>
      <c r="AG11" s="27">
        <f t="shared" si="3"/>
        <v>0</v>
      </c>
      <c r="AH11" s="27">
        <f>SUM(AH12:AH15)</f>
        <v>0</v>
      </c>
      <c r="AI11" s="27">
        <f>SUM(AI12:AI15)</f>
        <v>0</v>
      </c>
      <c r="AJ11" s="27">
        <f>SUM(AJ12:AJ15)</f>
        <v>0</v>
      </c>
      <c r="AK11" s="27">
        <f>SUM(AK12:AK15)</f>
        <v>0</v>
      </c>
    </row>
    <row r="12" spans="1:37" s="3" customFormat="1" ht="15" customHeight="1">
      <c r="A12" s="9" t="s">
        <v>32</v>
      </c>
      <c r="B12" s="17" t="s">
        <v>17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</row>
    <row r="13" spans="1:37" s="3" customFormat="1" ht="15" customHeight="1">
      <c r="A13" s="9" t="s">
        <v>33</v>
      </c>
      <c r="B13" s="17" t="s">
        <v>18</v>
      </c>
      <c r="C13" s="16"/>
      <c r="D13" s="16">
        <v>396941.11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</row>
    <row r="14" spans="1:37" s="3" customFormat="1" ht="15" customHeight="1">
      <c r="A14" s="9"/>
      <c r="B14" s="18" t="s">
        <v>53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</row>
    <row r="15" spans="1:37" s="3" customFormat="1" ht="15" customHeight="1">
      <c r="A15" s="9" t="s">
        <v>34</v>
      </c>
      <c r="B15" s="17" t="s">
        <v>7</v>
      </c>
      <c r="C15" s="16"/>
      <c r="D15" s="16">
        <v>6200000</v>
      </c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</row>
    <row r="16" spans="1:37" s="3" customFormat="1" ht="15" customHeight="1">
      <c r="A16" s="13" t="s">
        <v>10</v>
      </c>
      <c r="B16" s="14" t="s">
        <v>19</v>
      </c>
      <c r="C16" s="19">
        <f aca="true" t="shared" si="4" ref="C16:H16">SUM(C17:C18)</f>
        <v>0</v>
      </c>
      <c r="D16" s="19">
        <f t="shared" si="4"/>
        <v>0</v>
      </c>
      <c r="E16" s="19">
        <f t="shared" si="4"/>
        <v>0</v>
      </c>
      <c r="F16" s="19">
        <f t="shared" si="4"/>
        <v>0</v>
      </c>
      <c r="G16" s="19">
        <f t="shared" si="4"/>
        <v>0</v>
      </c>
      <c r="H16" s="19">
        <f t="shared" si="4"/>
        <v>0</v>
      </c>
      <c r="I16" s="19">
        <f>SUM(I17)</f>
        <v>0</v>
      </c>
      <c r="J16" s="19">
        <f aca="true" t="shared" si="5" ref="J16:W16">SUM(J17:J18)</f>
        <v>0</v>
      </c>
      <c r="K16" s="19">
        <f t="shared" si="5"/>
        <v>0</v>
      </c>
      <c r="L16" s="19">
        <f t="shared" si="5"/>
        <v>0</v>
      </c>
      <c r="M16" s="19">
        <f t="shared" si="5"/>
        <v>0</v>
      </c>
      <c r="N16" s="19">
        <f t="shared" si="5"/>
        <v>0</v>
      </c>
      <c r="O16" s="19">
        <f t="shared" si="5"/>
        <v>0</v>
      </c>
      <c r="P16" s="19">
        <f t="shared" si="5"/>
        <v>0</v>
      </c>
      <c r="Q16" s="19">
        <f t="shared" si="5"/>
        <v>0</v>
      </c>
      <c r="R16" s="19">
        <f t="shared" si="5"/>
        <v>0</v>
      </c>
      <c r="S16" s="29">
        <f t="shared" si="5"/>
        <v>0</v>
      </c>
      <c r="T16" s="29">
        <f t="shared" si="5"/>
        <v>0</v>
      </c>
      <c r="U16" s="29">
        <f t="shared" si="5"/>
        <v>0</v>
      </c>
      <c r="V16" s="29">
        <f t="shared" si="5"/>
        <v>0</v>
      </c>
      <c r="W16" s="29">
        <f t="shared" si="5"/>
        <v>0</v>
      </c>
      <c r="X16" s="29">
        <f>SUM(X17)</f>
        <v>0</v>
      </c>
      <c r="Y16" s="29">
        <f aca="true" t="shared" si="6" ref="Y16:AG16">SUM(Y17:Y18)</f>
        <v>0</v>
      </c>
      <c r="Z16" s="29">
        <f t="shared" si="6"/>
        <v>0</v>
      </c>
      <c r="AA16" s="29">
        <f t="shared" si="6"/>
        <v>0</v>
      </c>
      <c r="AB16" s="29">
        <f t="shared" si="6"/>
        <v>0</v>
      </c>
      <c r="AC16" s="29">
        <f t="shared" si="6"/>
        <v>0</v>
      </c>
      <c r="AD16" s="29">
        <f t="shared" si="6"/>
        <v>0</v>
      </c>
      <c r="AE16" s="29">
        <f t="shared" si="6"/>
        <v>0</v>
      </c>
      <c r="AF16" s="29">
        <f t="shared" si="6"/>
        <v>0</v>
      </c>
      <c r="AG16" s="29">
        <f t="shared" si="6"/>
        <v>0</v>
      </c>
      <c r="AH16" s="29">
        <f>SUM(AH17:AH18)</f>
        <v>0</v>
      </c>
      <c r="AI16" s="29">
        <f>SUM(AI17:AI18)</f>
        <v>0</v>
      </c>
      <c r="AJ16" s="29">
        <f>SUM(AJ17:AJ18)</f>
        <v>0</v>
      </c>
      <c r="AK16" s="29">
        <f>SUM(AK17:AK18)</f>
        <v>0</v>
      </c>
    </row>
    <row r="17" spans="1:37" s="3" customFormat="1" ht="15" customHeight="1">
      <c r="A17" s="9" t="s">
        <v>48</v>
      </c>
      <c r="B17" s="20" t="s">
        <v>50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</row>
    <row r="18" spans="1:37" s="3" customFormat="1" ht="15" customHeight="1">
      <c r="A18" s="9" t="s">
        <v>49</v>
      </c>
      <c r="B18" s="20" t="s">
        <v>51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</row>
    <row r="19" spans="1:37" s="2" customFormat="1" ht="22.5" customHeight="1">
      <c r="A19" s="24">
        <v>2</v>
      </c>
      <c r="B19" s="11" t="s">
        <v>45</v>
      </c>
      <c r="C19" s="12">
        <f aca="true" t="shared" si="7" ref="C19:AK19">C20+C24+C25</f>
        <v>0</v>
      </c>
      <c r="D19" s="12">
        <f t="shared" si="7"/>
        <v>2990705</v>
      </c>
      <c r="E19" s="12">
        <f t="shared" si="7"/>
        <v>2475458.05</v>
      </c>
      <c r="F19" s="12">
        <f t="shared" si="7"/>
        <v>2084430.55</v>
      </c>
      <c r="G19" s="12">
        <f t="shared" si="7"/>
        <v>5128997.859999999</v>
      </c>
      <c r="H19" s="12">
        <f t="shared" si="7"/>
        <v>1095556.71</v>
      </c>
      <c r="I19" s="12">
        <f t="shared" si="7"/>
        <v>3916271.81</v>
      </c>
      <c r="J19" s="12">
        <f t="shared" si="7"/>
        <v>818157.43</v>
      </c>
      <c r="K19" s="12">
        <f t="shared" si="7"/>
        <v>818988.7</v>
      </c>
      <c r="L19" s="12">
        <f t="shared" si="7"/>
        <v>4801816.82</v>
      </c>
      <c r="M19" s="12">
        <f t="shared" si="7"/>
        <v>2288793.95</v>
      </c>
      <c r="N19" s="12">
        <f t="shared" si="7"/>
        <v>3689868.86</v>
      </c>
      <c r="O19" s="12">
        <f t="shared" si="7"/>
        <v>359103.96</v>
      </c>
      <c r="P19" s="12">
        <f t="shared" si="7"/>
        <v>359945.5</v>
      </c>
      <c r="Q19" s="12">
        <f t="shared" si="7"/>
        <v>5860799.66</v>
      </c>
      <c r="R19" s="12">
        <f t="shared" si="7"/>
        <v>158666.64</v>
      </c>
      <c r="S19" s="26">
        <f t="shared" si="7"/>
        <v>59546.62</v>
      </c>
      <c r="T19" s="26">
        <f t="shared" si="7"/>
        <v>60439.79</v>
      </c>
      <c r="U19" s="26">
        <f t="shared" si="7"/>
        <v>61346.37</v>
      </c>
      <c r="V19" s="26">
        <f t="shared" si="7"/>
        <v>62266.54</v>
      </c>
      <c r="W19" s="26">
        <f t="shared" si="7"/>
        <v>63200.52</v>
      </c>
      <c r="X19" s="26">
        <f t="shared" si="7"/>
        <v>64148.5</v>
      </c>
      <c r="Y19" s="26">
        <f t="shared" si="7"/>
        <v>65110.71</v>
      </c>
      <c r="Z19" s="26">
        <f t="shared" si="7"/>
        <v>66087.35</v>
      </c>
      <c r="AA19" s="26">
        <f t="shared" si="7"/>
        <v>67078.63</v>
      </c>
      <c r="AB19" s="26">
        <f t="shared" si="7"/>
        <v>68084.79</v>
      </c>
      <c r="AC19" s="26">
        <f t="shared" si="7"/>
        <v>69106.03</v>
      </c>
      <c r="AD19" s="26">
        <f t="shared" si="7"/>
        <v>70142.6</v>
      </c>
      <c r="AE19" s="26">
        <f t="shared" si="7"/>
        <v>71194.71</v>
      </c>
      <c r="AF19" s="26">
        <f t="shared" si="7"/>
        <v>72262.61</v>
      </c>
      <c r="AG19" s="26">
        <f t="shared" si="7"/>
        <v>73346.52</v>
      </c>
      <c r="AH19" s="26">
        <f t="shared" si="7"/>
        <v>74446.69</v>
      </c>
      <c r="AI19" s="26">
        <f t="shared" si="7"/>
        <v>75563.37</v>
      </c>
      <c r="AJ19" s="26">
        <f t="shared" si="7"/>
        <v>76696.79</v>
      </c>
      <c r="AK19" s="26">
        <f t="shared" si="7"/>
        <v>74879.47</v>
      </c>
    </row>
    <row r="20" spans="1:37" s="2" customFormat="1" ht="24.75" customHeight="1">
      <c r="A20" s="10" t="s">
        <v>11</v>
      </c>
      <c r="B20" s="11" t="s">
        <v>44</v>
      </c>
      <c r="C20" s="12"/>
      <c r="D20" s="12">
        <f>SUM(D21:D23)</f>
        <v>2129558</v>
      </c>
      <c r="E20" s="12">
        <f aca="true" t="shared" si="8" ref="E20:R20">SUM(E21:E23)</f>
        <v>1247618.05</v>
      </c>
      <c r="F20" s="12">
        <f t="shared" si="8"/>
        <v>793998.55</v>
      </c>
      <c r="G20" s="12">
        <f t="shared" si="8"/>
        <v>3998340.86</v>
      </c>
      <c r="H20" s="12">
        <f t="shared" si="8"/>
        <v>116231.70999999999</v>
      </c>
      <c r="I20" s="12">
        <f t="shared" si="8"/>
        <v>3051129.81</v>
      </c>
      <c r="J20" s="12">
        <f t="shared" si="8"/>
        <v>51957.43</v>
      </c>
      <c r="K20" s="12">
        <f t="shared" si="8"/>
        <v>52788.7</v>
      </c>
      <c r="L20" s="12">
        <f t="shared" si="8"/>
        <v>4053616.82</v>
      </c>
      <c r="M20" s="12">
        <f t="shared" si="8"/>
        <v>1754447.95</v>
      </c>
      <c r="N20" s="12">
        <f t="shared" si="8"/>
        <v>3255274.86</v>
      </c>
      <c r="O20" s="12">
        <f t="shared" si="8"/>
        <v>56103.96</v>
      </c>
      <c r="P20" s="12">
        <f t="shared" si="8"/>
        <v>56945.5</v>
      </c>
      <c r="Q20" s="12">
        <f t="shared" si="8"/>
        <v>5557799.66</v>
      </c>
      <c r="R20" s="12">
        <f t="shared" si="8"/>
        <v>58666.64</v>
      </c>
      <c r="S20" s="26">
        <f>SUM(S21:S23)</f>
        <v>59546.62</v>
      </c>
      <c r="T20" s="26">
        <f aca="true" t="shared" si="9" ref="T20:AG20">SUM(T21:T23)</f>
        <v>60439.79</v>
      </c>
      <c r="U20" s="26">
        <f t="shared" si="9"/>
        <v>61346.37</v>
      </c>
      <c r="V20" s="26">
        <f t="shared" si="9"/>
        <v>62266.54</v>
      </c>
      <c r="W20" s="26">
        <f t="shared" si="9"/>
        <v>63200.52</v>
      </c>
      <c r="X20" s="26">
        <f t="shared" si="9"/>
        <v>64148.5</v>
      </c>
      <c r="Y20" s="26">
        <f t="shared" si="9"/>
        <v>65110.71</v>
      </c>
      <c r="Z20" s="26">
        <f t="shared" si="9"/>
        <v>66087.35</v>
      </c>
      <c r="AA20" s="26">
        <f t="shared" si="9"/>
        <v>67078.63</v>
      </c>
      <c r="AB20" s="26">
        <f t="shared" si="9"/>
        <v>68084.79</v>
      </c>
      <c r="AC20" s="26">
        <f t="shared" si="9"/>
        <v>69106.03</v>
      </c>
      <c r="AD20" s="26">
        <f t="shared" si="9"/>
        <v>70142.6</v>
      </c>
      <c r="AE20" s="26">
        <f t="shared" si="9"/>
        <v>71194.71</v>
      </c>
      <c r="AF20" s="26">
        <f t="shared" si="9"/>
        <v>72262.61</v>
      </c>
      <c r="AG20" s="26">
        <f t="shared" si="9"/>
        <v>73346.52</v>
      </c>
      <c r="AH20" s="26">
        <f>SUM(AH21:AH23)</f>
        <v>74446.69</v>
      </c>
      <c r="AI20" s="26">
        <f>SUM(AI21:AI23)</f>
        <v>75563.37</v>
      </c>
      <c r="AJ20" s="26">
        <f>SUM(AJ21:AJ23)</f>
        <v>76696.79</v>
      </c>
      <c r="AK20" s="26">
        <f>SUM(AK21:AK23)</f>
        <v>74879.47</v>
      </c>
    </row>
    <row r="21" spans="1:37" s="3" customFormat="1" ht="15" customHeight="1">
      <c r="A21" s="9" t="s">
        <v>26</v>
      </c>
      <c r="B21" s="17" t="s">
        <v>37</v>
      </c>
      <c r="C21" s="16"/>
      <c r="D21" s="16">
        <v>2129558</v>
      </c>
      <c r="E21" s="16">
        <v>1239611</v>
      </c>
      <c r="F21" s="16">
        <v>745417</v>
      </c>
      <c r="G21" s="16">
        <v>448900</v>
      </c>
      <c r="H21" s="16">
        <v>65941.11</v>
      </c>
      <c r="I21" s="16">
        <v>0</v>
      </c>
      <c r="J21" s="16"/>
      <c r="K21" s="16"/>
      <c r="L21" s="16"/>
      <c r="M21" s="16"/>
      <c r="N21" s="16"/>
      <c r="O21" s="16"/>
      <c r="P21" s="16"/>
      <c r="Q21" s="16"/>
      <c r="R21" s="16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</row>
    <row r="22" spans="1:37" s="3" customFormat="1" ht="15" customHeight="1">
      <c r="A22" s="9" t="s">
        <v>27</v>
      </c>
      <c r="B22" s="17" t="s">
        <v>39</v>
      </c>
      <c r="C22" s="16"/>
      <c r="D22" s="16"/>
      <c r="E22" s="16"/>
      <c r="F22" s="16"/>
      <c r="G22" s="16">
        <v>3500000</v>
      </c>
      <c r="H22" s="16"/>
      <c r="I22" s="16">
        <v>3000000</v>
      </c>
      <c r="J22" s="16"/>
      <c r="K22" s="16"/>
      <c r="L22" s="16">
        <v>4000000</v>
      </c>
      <c r="M22" s="16">
        <v>1700000</v>
      </c>
      <c r="N22" s="16">
        <v>3200000</v>
      </c>
      <c r="O22" s="16"/>
      <c r="P22" s="16"/>
      <c r="Q22" s="16">
        <v>5500000</v>
      </c>
      <c r="R22" s="16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</row>
    <row r="23" spans="1:37" s="3" customFormat="1" ht="15" customHeight="1">
      <c r="A23" s="9" t="s">
        <v>28</v>
      </c>
      <c r="B23" s="17" t="s">
        <v>38</v>
      </c>
      <c r="C23" s="16"/>
      <c r="D23" s="16">
        <v>0</v>
      </c>
      <c r="E23" s="16">
        <v>8007.05</v>
      </c>
      <c r="F23" s="16">
        <v>48581.55</v>
      </c>
      <c r="G23" s="16">
        <v>49440.86</v>
      </c>
      <c r="H23" s="16">
        <v>50290.6</v>
      </c>
      <c r="I23" s="16">
        <v>51129.81</v>
      </c>
      <c r="J23" s="16">
        <v>51957.43</v>
      </c>
      <c r="K23" s="16">
        <v>52788.7</v>
      </c>
      <c r="L23" s="16">
        <v>53616.82</v>
      </c>
      <c r="M23" s="16">
        <v>54447.95</v>
      </c>
      <c r="N23" s="16">
        <v>55274.86</v>
      </c>
      <c r="O23" s="16">
        <v>56103.96</v>
      </c>
      <c r="P23" s="16">
        <v>56945.5</v>
      </c>
      <c r="Q23" s="16">
        <v>57799.66</v>
      </c>
      <c r="R23" s="16">
        <v>58666.64</v>
      </c>
      <c r="S23" s="28">
        <v>59546.62</v>
      </c>
      <c r="T23" s="28">
        <v>60439.79</v>
      </c>
      <c r="U23" s="28">
        <v>61346.37</v>
      </c>
      <c r="V23" s="28">
        <v>62266.54</v>
      </c>
      <c r="W23" s="28">
        <v>63200.52</v>
      </c>
      <c r="X23" s="28">
        <v>64148.5</v>
      </c>
      <c r="Y23" s="28">
        <v>65110.71</v>
      </c>
      <c r="Z23" s="28">
        <v>66087.35</v>
      </c>
      <c r="AA23" s="28">
        <v>67078.63</v>
      </c>
      <c r="AB23" s="28">
        <v>68084.79</v>
      </c>
      <c r="AC23" s="28">
        <v>69106.03</v>
      </c>
      <c r="AD23" s="28">
        <v>70142.6</v>
      </c>
      <c r="AE23" s="28">
        <v>71194.71</v>
      </c>
      <c r="AF23" s="28">
        <v>72262.61</v>
      </c>
      <c r="AG23" s="28">
        <v>73346.52</v>
      </c>
      <c r="AH23" s="28">
        <v>74446.69</v>
      </c>
      <c r="AI23" s="28">
        <v>75563.37</v>
      </c>
      <c r="AJ23" s="28">
        <v>76696.79</v>
      </c>
      <c r="AK23" s="28">
        <v>74879.47</v>
      </c>
    </row>
    <row r="24" spans="1:37" s="3" customFormat="1" ht="17.25" customHeight="1">
      <c r="A24" s="13" t="s">
        <v>12</v>
      </c>
      <c r="B24" s="14" t="s">
        <v>36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</row>
    <row r="25" spans="1:37" s="4" customFormat="1" ht="14.25" customHeight="1">
      <c r="A25" s="13" t="s">
        <v>25</v>
      </c>
      <c r="B25" s="14" t="s">
        <v>35</v>
      </c>
      <c r="C25" s="16"/>
      <c r="D25" s="15">
        <v>861147</v>
      </c>
      <c r="E25" s="15">
        <v>1227840</v>
      </c>
      <c r="F25" s="15">
        <v>1290432</v>
      </c>
      <c r="G25" s="15">
        <v>1130657</v>
      </c>
      <c r="H25" s="15">
        <v>979325</v>
      </c>
      <c r="I25" s="15">
        <v>865142</v>
      </c>
      <c r="J25" s="15">
        <v>766200</v>
      </c>
      <c r="K25" s="15">
        <v>766200</v>
      </c>
      <c r="L25" s="15">
        <v>748200</v>
      </c>
      <c r="M25" s="15">
        <v>534346</v>
      </c>
      <c r="N25" s="15">
        <v>434594</v>
      </c>
      <c r="O25" s="15">
        <v>303000</v>
      </c>
      <c r="P25" s="15">
        <v>303000</v>
      </c>
      <c r="Q25" s="15">
        <v>303000</v>
      </c>
      <c r="R25" s="15">
        <v>100000</v>
      </c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</row>
    <row r="26" spans="1:37" s="2" customFormat="1" ht="22.5" customHeight="1">
      <c r="A26" s="10" t="s">
        <v>3</v>
      </c>
      <c r="B26" s="11" t="s">
        <v>20</v>
      </c>
      <c r="C26" s="12">
        <v>57619216</v>
      </c>
      <c r="D26" s="12">
        <v>64521562.46</v>
      </c>
      <c r="E26" s="12">
        <v>66252326.05</v>
      </c>
      <c r="F26" s="12">
        <v>66999079.55</v>
      </c>
      <c r="G26" s="12">
        <v>67995013</v>
      </c>
      <c r="H26" s="12">
        <v>69215651.71</v>
      </c>
      <c r="I26" s="12">
        <v>68481314.81</v>
      </c>
      <c r="J26" s="12">
        <v>71781052.43</v>
      </c>
      <c r="K26" s="12">
        <v>72864418.7</v>
      </c>
      <c r="L26" s="12">
        <v>73982018.82</v>
      </c>
      <c r="M26" s="12">
        <v>74586246.95</v>
      </c>
      <c r="N26" s="12">
        <v>76481305.86</v>
      </c>
      <c r="O26" s="12">
        <v>77499501.96</v>
      </c>
      <c r="P26" s="12">
        <v>78666540.5</v>
      </c>
      <c r="Q26" s="12">
        <v>79851081.56</v>
      </c>
      <c r="R26" s="12">
        <v>80514699.64</v>
      </c>
      <c r="S26" s="26">
        <v>80197188.36</v>
      </c>
      <c r="T26" s="26">
        <v>80999160.24</v>
      </c>
      <c r="U26" s="26">
        <v>81809151.85</v>
      </c>
      <c r="V26" s="26">
        <v>82627243.36</v>
      </c>
      <c r="W26" s="26">
        <v>83453515.8</v>
      </c>
      <c r="X26" s="26">
        <v>84288050.96</v>
      </c>
      <c r="Y26" s="26">
        <v>85130931.47</v>
      </c>
      <c r="Z26" s="26">
        <v>85982240.78</v>
      </c>
      <c r="AA26" s="26">
        <v>86842063.19</v>
      </c>
      <c r="AB26" s="26">
        <v>87710483.82</v>
      </c>
      <c r="AC26" s="26">
        <v>88587588.66</v>
      </c>
      <c r="AD26" s="26">
        <v>89473464.54</v>
      </c>
      <c r="AE26" s="26">
        <v>90368199.19</v>
      </c>
      <c r="AF26" s="26">
        <v>91271881.18</v>
      </c>
      <c r="AG26" s="26">
        <v>92184599.99</v>
      </c>
      <c r="AH26" s="26">
        <v>93106445.99</v>
      </c>
      <c r="AI26" s="26">
        <v>94037510.45</v>
      </c>
      <c r="AJ26" s="26">
        <v>94977885.56</v>
      </c>
      <c r="AK26" s="26">
        <v>95927664.41</v>
      </c>
    </row>
    <row r="27" spans="1:37" s="5" customFormat="1" ht="22.5" customHeight="1">
      <c r="A27" s="10" t="s">
        <v>1</v>
      </c>
      <c r="B27" s="11" t="s">
        <v>23</v>
      </c>
      <c r="C27" s="12">
        <v>64705277</v>
      </c>
      <c r="D27" s="12">
        <v>71292192.09</v>
      </c>
      <c r="E27" s="12">
        <v>66252326.05</v>
      </c>
      <c r="F27" s="12">
        <v>66999079.55</v>
      </c>
      <c r="G27" s="12">
        <v>67995013</v>
      </c>
      <c r="H27" s="12">
        <v>69215651.71</v>
      </c>
      <c r="I27" s="12">
        <v>68481314.81</v>
      </c>
      <c r="J27" s="12">
        <v>71781052.43</v>
      </c>
      <c r="K27" s="12">
        <v>72864418.7</v>
      </c>
      <c r="L27" s="12">
        <v>73982018.82</v>
      </c>
      <c r="M27" s="12">
        <v>74586246.95</v>
      </c>
      <c r="N27" s="12">
        <v>76481305.86</v>
      </c>
      <c r="O27" s="12">
        <v>77499501.96</v>
      </c>
      <c r="P27" s="12">
        <v>78666540.5</v>
      </c>
      <c r="Q27" s="12">
        <v>79851081.56</v>
      </c>
      <c r="R27" s="12">
        <v>80514699.64</v>
      </c>
      <c r="S27" s="26">
        <v>80197188.36</v>
      </c>
      <c r="T27" s="26">
        <v>80999160.24</v>
      </c>
      <c r="U27" s="26">
        <v>81809151.85</v>
      </c>
      <c r="V27" s="26">
        <v>82627243.36</v>
      </c>
      <c r="W27" s="26">
        <v>83453515.8</v>
      </c>
      <c r="X27" s="26">
        <v>84288050.96</v>
      </c>
      <c r="Y27" s="26">
        <v>85130931.47</v>
      </c>
      <c r="Z27" s="26">
        <v>85982240.78</v>
      </c>
      <c r="AA27" s="26">
        <v>86842063.19</v>
      </c>
      <c r="AB27" s="26">
        <v>87710483.82</v>
      </c>
      <c r="AC27" s="26">
        <v>88587588.66</v>
      </c>
      <c r="AD27" s="26">
        <v>89473464.54</v>
      </c>
      <c r="AE27" s="26">
        <v>90368199.19</v>
      </c>
      <c r="AF27" s="26">
        <v>91271881.18</v>
      </c>
      <c r="AG27" s="26">
        <v>92184599.99</v>
      </c>
      <c r="AH27" s="26">
        <v>93106445.99</v>
      </c>
      <c r="AI27" s="26">
        <v>94037510.45</v>
      </c>
      <c r="AJ27" s="26">
        <v>94977885.56</v>
      </c>
      <c r="AK27" s="26">
        <v>95927664.41</v>
      </c>
    </row>
    <row r="28" spans="1:37" s="5" customFormat="1" ht="22.5" customHeight="1">
      <c r="A28" s="10" t="s">
        <v>4</v>
      </c>
      <c r="B28" s="11" t="s">
        <v>24</v>
      </c>
      <c r="C28" s="22">
        <v>-7086061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31">
        <v>0</v>
      </c>
      <c r="T28" s="31">
        <v>0</v>
      </c>
      <c r="U28" s="31">
        <v>0</v>
      </c>
      <c r="V28" s="31">
        <v>0</v>
      </c>
      <c r="W28" s="31">
        <v>0</v>
      </c>
      <c r="X28" s="31">
        <v>0</v>
      </c>
      <c r="Y28" s="31">
        <v>0</v>
      </c>
      <c r="Z28" s="31">
        <v>0</v>
      </c>
      <c r="AA28" s="31">
        <v>0</v>
      </c>
      <c r="AB28" s="31">
        <v>0</v>
      </c>
      <c r="AC28" s="31">
        <v>0</v>
      </c>
      <c r="AD28" s="31">
        <v>0</v>
      </c>
      <c r="AE28" s="31">
        <v>0</v>
      </c>
      <c r="AF28" s="31">
        <v>0</v>
      </c>
      <c r="AG28" s="31">
        <v>0</v>
      </c>
      <c r="AH28" s="31">
        <v>0</v>
      </c>
      <c r="AI28" s="31">
        <v>0</v>
      </c>
      <c r="AJ28" s="31">
        <v>0</v>
      </c>
      <c r="AK28" s="31">
        <v>0</v>
      </c>
    </row>
    <row r="29" spans="1:37" s="2" customFormat="1" ht="22.5" customHeight="1">
      <c r="A29" s="10" t="s">
        <v>5</v>
      </c>
      <c r="B29" s="11" t="s">
        <v>21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</row>
    <row r="30" spans="1:37" s="3" customFormat="1" ht="15" customHeight="1">
      <c r="A30" s="13" t="s">
        <v>40</v>
      </c>
      <c r="B30" s="23" t="s">
        <v>55</v>
      </c>
      <c r="C30" s="33">
        <f aca="true" t="shared" si="10" ref="C30:AK30">(C6-C20-C24)/C26%</f>
        <v>32.85793753250651</v>
      </c>
      <c r="D30" s="16">
        <f t="shared" si="10"/>
        <v>36.26674280323992</v>
      </c>
      <c r="E30" s="16">
        <f t="shared" si="10"/>
        <v>33.43618613976196</v>
      </c>
      <c r="F30" s="16">
        <f t="shared" si="10"/>
        <v>31.890377753704527</v>
      </c>
      <c r="G30" s="16">
        <f t="shared" si="10"/>
        <v>25.614378880992344</v>
      </c>
      <c r="H30" s="16">
        <f t="shared" si="10"/>
        <v>25.066164908324318</v>
      </c>
      <c r="I30" s="16">
        <f t="shared" si="10"/>
        <v>20.95297122990504</v>
      </c>
      <c r="J30" s="16">
        <f t="shared" si="10"/>
        <v>19.98862106959498</v>
      </c>
      <c r="K30" s="16">
        <f t="shared" si="10"/>
        <v>19.690284443317736</v>
      </c>
      <c r="L30" s="16">
        <f t="shared" si="10"/>
        <v>13.98499709121617</v>
      </c>
      <c r="M30" s="16">
        <f t="shared" si="10"/>
        <v>11.591348812329537</v>
      </c>
      <c r="N30" s="16">
        <f t="shared" si="10"/>
        <v>7.11902742608323</v>
      </c>
      <c r="O30" s="16">
        <f t="shared" si="10"/>
        <v>7.024427128331446</v>
      </c>
      <c r="P30" s="16">
        <f t="shared" si="10"/>
        <v>6.919148173294846</v>
      </c>
      <c r="Q30" s="16">
        <f t="shared" si="10"/>
        <v>-0.07238431699459144</v>
      </c>
      <c r="R30" s="16">
        <f t="shared" si="10"/>
        <v>-0.0728645082976304</v>
      </c>
      <c r="S30" s="16">
        <f t="shared" si="10"/>
        <v>-0.07425025891518675</v>
      </c>
      <c r="T30" s="16">
        <f t="shared" si="10"/>
        <v>-0.07461779828447268</v>
      </c>
      <c r="U30" s="16">
        <f t="shared" si="10"/>
        <v>-0.07498717272180107</v>
      </c>
      <c r="V30" s="16">
        <f t="shared" si="10"/>
        <v>-0.07535836543488433</v>
      </c>
      <c r="W30" s="16">
        <f t="shared" si="10"/>
        <v>-0.07573140495537996</v>
      </c>
      <c r="X30" s="16">
        <f t="shared" si="10"/>
        <v>-0.07610627991676129</v>
      </c>
      <c r="Y30" s="16">
        <f t="shared" si="10"/>
        <v>-0.07648302312179552</v>
      </c>
      <c r="Z30" s="16">
        <f t="shared" si="10"/>
        <v>-0.0768616279367452</v>
      </c>
      <c r="AA30" s="16">
        <f t="shared" si="10"/>
        <v>-0.07724209621003594</v>
      </c>
      <c r="AB30" s="16">
        <f t="shared" si="10"/>
        <v>-0.07762446065139035</v>
      </c>
      <c r="AC30" s="16">
        <f t="shared" si="10"/>
        <v>-0.07800870420486282</v>
      </c>
      <c r="AD30" s="16">
        <f t="shared" si="10"/>
        <v>-0.07839486305869162</v>
      </c>
      <c r="AE30" s="16">
        <f t="shared" si="10"/>
        <v>-0.07878292434522507</v>
      </c>
      <c r="AF30" s="16">
        <f t="shared" si="10"/>
        <v>-0.07917291619911805</v>
      </c>
      <c r="AG30" s="16">
        <f t="shared" si="10"/>
        <v>-0.07956482970903653</v>
      </c>
      <c r="AH30" s="16">
        <f t="shared" si="10"/>
        <v>-0.07995868514624205</v>
      </c>
      <c r="AI30" s="16">
        <f t="shared" si="10"/>
        <v>-0.08035449858083732</v>
      </c>
      <c r="AJ30" s="16">
        <f t="shared" si="10"/>
        <v>-0.08075226095820867</v>
      </c>
      <c r="AK30" s="16">
        <f t="shared" si="10"/>
        <v>-0.07805826448558273</v>
      </c>
    </row>
    <row r="31" spans="1:37" s="3" customFormat="1" ht="28.5" customHeight="1">
      <c r="A31" s="13" t="s">
        <v>41</v>
      </c>
      <c r="B31" s="23" t="s">
        <v>56</v>
      </c>
      <c r="C31" s="21">
        <f>(C7+C11-C20)/C26%</f>
        <v>32.85793753250651</v>
      </c>
      <c r="D31" s="21">
        <f aca="true" t="shared" si="11" ref="D31:AK31">(D7+D11-D20)/D26%</f>
        <v>36.26674280323992</v>
      </c>
      <c r="E31" s="21">
        <f t="shared" si="11"/>
        <v>31.926805172148367</v>
      </c>
      <c r="F31" s="21">
        <f t="shared" si="11"/>
        <v>30.397819935423275</v>
      </c>
      <c r="G31" s="21">
        <f t="shared" si="11"/>
        <v>24.143682787442074</v>
      </c>
      <c r="H31" s="21">
        <f t="shared" si="11"/>
        <v>23.621404980049995</v>
      </c>
      <c r="I31" s="21">
        <f t="shared" si="11"/>
        <v>15.111961881445657</v>
      </c>
      <c r="J31" s="21">
        <f t="shared" si="11"/>
        <v>18.595495772393203</v>
      </c>
      <c r="K31" s="21">
        <f t="shared" si="11"/>
        <v>18.317872478957963</v>
      </c>
      <c r="L31" s="21">
        <f t="shared" si="11"/>
        <v>12.633317296652814</v>
      </c>
      <c r="M31" s="21">
        <f t="shared" si="11"/>
        <v>10.250619065369127</v>
      </c>
      <c r="N31" s="21">
        <f t="shared" si="11"/>
        <v>5.811518370431758</v>
      </c>
      <c r="O31" s="21">
        <f t="shared" si="11"/>
        <v>7.024427128331446</v>
      </c>
      <c r="P31" s="21">
        <f t="shared" si="11"/>
        <v>6.919148173294846</v>
      </c>
      <c r="Q31" s="21">
        <f t="shared" si="11"/>
        <v>-0.07238431699459144</v>
      </c>
      <c r="R31" s="21">
        <f t="shared" si="11"/>
        <v>-0.0728645082976304</v>
      </c>
      <c r="S31" s="21">
        <f t="shared" si="11"/>
        <v>-0.07425025891518675</v>
      </c>
      <c r="T31" s="21">
        <f t="shared" si="11"/>
        <v>-0.07461779828447268</v>
      </c>
      <c r="U31" s="21">
        <f t="shared" si="11"/>
        <v>-0.07498717272180107</v>
      </c>
      <c r="V31" s="21">
        <f t="shared" si="11"/>
        <v>-0.07535836543488433</v>
      </c>
      <c r="W31" s="21">
        <f t="shared" si="11"/>
        <v>-0.07573140495537996</v>
      </c>
      <c r="X31" s="21">
        <f t="shared" si="11"/>
        <v>-0.07610627991676129</v>
      </c>
      <c r="Y31" s="21">
        <f t="shared" si="11"/>
        <v>-0.07648302312179552</v>
      </c>
      <c r="Z31" s="21">
        <f t="shared" si="11"/>
        <v>-0.0768616279367452</v>
      </c>
      <c r="AA31" s="21">
        <f t="shared" si="11"/>
        <v>-0.07724209621003594</v>
      </c>
      <c r="AB31" s="21">
        <f t="shared" si="11"/>
        <v>-0.07762446065139035</v>
      </c>
      <c r="AC31" s="21">
        <f t="shared" si="11"/>
        <v>-0.07800870420486282</v>
      </c>
      <c r="AD31" s="21">
        <f t="shared" si="11"/>
        <v>-0.07839486305869162</v>
      </c>
      <c r="AE31" s="21">
        <f t="shared" si="11"/>
        <v>-0.07878292434522507</v>
      </c>
      <c r="AF31" s="21">
        <f t="shared" si="11"/>
        <v>-0.07917291619911805</v>
      </c>
      <c r="AG31" s="21">
        <f t="shared" si="11"/>
        <v>-0.07956482970903653</v>
      </c>
      <c r="AH31" s="21">
        <f t="shared" si="11"/>
        <v>-0.07995868514624205</v>
      </c>
      <c r="AI31" s="21">
        <f t="shared" si="11"/>
        <v>-0.08035449858083732</v>
      </c>
      <c r="AJ31" s="21">
        <f t="shared" si="11"/>
        <v>-0.08075226095820867</v>
      </c>
      <c r="AK31" s="21">
        <f t="shared" si="11"/>
        <v>-0.07805826448558273</v>
      </c>
    </row>
    <row r="32" spans="1:37" s="3" customFormat="1" ht="15" customHeight="1">
      <c r="A32" s="13" t="s">
        <v>42</v>
      </c>
      <c r="B32" s="23" t="s">
        <v>57</v>
      </c>
      <c r="C32" s="16">
        <f>C19/C26%</f>
        <v>0</v>
      </c>
      <c r="D32" s="16">
        <f>D19/D26%</f>
        <v>4.635202381923223</v>
      </c>
      <c r="E32" s="16">
        <f aca="true" t="shared" si="12" ref="E32:AK32">E19/E26%</f>
        <v>3.7364092667958486</v>
      </c>
      <c r="F32" s="16">
        <f t="shared" si="12"/>
        <v>3.1111331140667886</v>
      </c>
      <c r="G32" s="16">
        <f t="shared" si="12"/>
        <v>7.543197116529707</v>
      </c>
      <c r="H32" s="16">
        <f t="shared" si="12"/>
        <v>1.5828164337600514</v>
      </c>
      <c r="I32" s="16">
        <f t="shared" si="12"/>
        <v>5.718745063329488</v>
      </c>
      <c r="J32" s="16">
        <f t="shared" si="12"/>
        <v>1.139795812826591</v>
      </c>
      <c r="K32" s="16">
        <f t="shared" si="12"/>
        <v>1.123989890555457</v>
      </c>
      <c r="L32" s="16">
        <f t="shared" si="12"/>
        <v>6.490518772788472</v>
      </c>
      <c r="M32" s="16">
        <f t="shared" si="12"/>
        <v>3.0686541334280126</v>
      </c>
      <c r="N32" s="16">
        <f t="shared" si="12"/>
        <v>4.824536948616374</v>
      </c>
      <c r="O32" s="16">
        <f t="shared" si="12"/>
        <v>0.46336292610673196</v>
      </c>
      <c r="P32" s="16">
        <f t="shared" si="12"/>
        <v>0.4575585728216941</v>
      </c>
      <c r="Q32" s="16">
        <f t="shared" si="12"/>
        <v>7.339662213086247</v>
      </c>
      <c r="R32" s="16">
        <f t="shared" si="12"/>
        <v>0.19706543116901082</v>
      </c>
      <c r="S32" s="16">
        <f t="shared" si="12"/>
        <v>0.07425025891518675</v>
      </c>
      <c r="T32" s="16">
        <f t="shared" si="12"/>
        <v>0.07461779828447268</v>
      </c>
      <c r="U32" s="16">
        <f t="shared" si="12"/>
        <v>0.07498717272180107</v>
      </c>
      <c r="V32" s="16">
        <f t="shared" si="12"/>
        <v>0.07535836543488433</v>
      </c>
      <c r="W32" s="16">
        <f t="shared" si="12"/>
        <v>0.07573140495537996</v>
      </c>
      <c r="X32" s="16">
        <f t="shared" si="12"/>
        <v>0.07610627991676129</v>
      </c>
      <c r="Y32" s="16">
        <f t="shared" si="12"/>
        <v>0.07648302312179552</v>
      </c>
      <c r="Z32" s="16">
        <f t="shared" si="12"/>
        <v>0.0768616279367452</v>
      </c>
      <c r="AA32" s="16">
        <f t="shared" si="12"/>
        <v>0.07724209621003594</v>
      </c>
      <c r="AB32" s="16">
        <f t="shared" si="12"/>
        <v>0.07762446065139035</v>
      </c>
      <c r="AC32" s="16">
        <f t="shared" si="12"/>
        <v>0.07800870420486282</v>
      </c>
      <c r="AD32" s="16">
        <f t="shared" si="12"/>
        <v>0.07839486305869162</v>
      </c>
      <c r="AE32" s="16">
        <f t="shared" si="12"/>
        <v>0.07878292434522507</v>
      </c>
      <c r="AF32" s="16">
        <f t="shared" si="12"/>
        <v>0.07917291619911805</v>
      </c>
      <c r="AG32" s="16">
        <f t="shared" si="12"/>
        <v>0.07956482970903653</v>
      </c>
      <c r="AH32" s="16">
        <f t="shared" si="12"/>
        <v>0.07995868514624205</v>
      </c>
      <c r="AI32" s="16">
        <f t="shared" si="12"/>
        <v>0.08035449858083732</v>
      </c>
      <c r="AJ32" s="16">
        <f t="shared" si="12"/>
        <v>0.08075226095820867</v>
      </c>
      <c r="AK32" s="16">
        <f t="shared" si="12"/>
        <v>0.07805826448558273</v>
      </c>
    </row>
    <row r="33" spans="1:37" s="3" customFormat="1" ht="25.5" customHeight="1">
      <c r="A33" s="13" t="s">
        <v>43</v>
      </c>
      <c r="B33" s="23" t="s">
        <v>58</v>
      </c>
      <c r="C33" s="21">
        <f>(C20+C25)/C26%</f>
        <v>0</v>
      </c>
      <c r="D33" s="21">
        <f>(D20+D25)/D26%</f>
        <v>4.635202381923223</v>
      </c>
      <c r="E33" s="21">
        <v>3.72</v>
      </c>
      <c r="F33" s="21">
        <v>3.04</v>
      </c>
      <c r="G33" s="21">
        <v>7.47</v>
      </c>
      <c r="H33" s="21">
        <v>1.51</v>
      </c>
      <c r="I33" s="21">
        <v>5.64</v>
      </c>
      <c r="J33" s="21">
        <v>1.07</v>
      </c>
      <c r="K33" s="21">
        <v>1.05</v>
      </c>
      <c r="L33" s="21">
        <v>6.42</v>
      </c>
      <c r="M33" s="21">
        <v>3</v>
      </c>
      <c r="N33" s="21">
        <v>4.75</v>
      </c>
      <c r="O33" s="21">
        <v>0.39</v>
      </c>
      <c r="P33" s="21">
        <v>0.39</v>
      </c>
      <c r="Q33" s="21">
        <v>7.27</v>
      </c>
      <c r="R33" s="21">
        <v>0.12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  <c r="Z33" s="21">
        <v>0</v>
      </c>
      <c r="AA33" s="21">
        <v>0</v>
      </c>
      <c r="AB33" s="21">
        <v>0</v>
      </c>
      <c r="AC33" s="21">
        <v>0</v>
      </c>
      <c r="AD33" s="21">
        <v>0</v>
      </c>
      <c r="AE33" s="21">
        <v>0</v>
      </c>
      <c r="AF33" s="21">
        <v>0</v>
      </c>
      <c r="AG33" s="21">
        <v>0</v>
      </c>
      <c r="AH33" s="21">
        <v>0</v>
      </c>
      <c r="AI33" s="21">
        <v>0</v>
      </c>
      <c r="AJ33" s="21">
        <v>0</v>
      </c>
      <c r="AK33" s="21">
        <v>0</v>
      </c>
    </row>
    <row r="35" spans="13:16" ht="11.25">
      <c r="M35" s="1" t="s">
        <v>52</v>
      </c>
      <c r="N35" s="34"/>
      <c r="O35" s="34"/>
      <c r="P35" s="34"/>
    </row>
  </sheetData>
  <mergeCells count="2">
    <mergeCell ref="N35:P35"/>
    <mergeCell ref="A2:J2"/>
  </mergeCells>
  <printOptions gridLines="1" verticalCentered="1"/>
  <pageMargins left="0.1968503937007874" right="0.1968503937007874" top="0.1968503937007874" bottom="0.15748031496062992" header="0.5118110236220472" footer="0.31496062992125984"/>
  <pageSetup horizontalDpi="600" verticalDpi="600" orientation="landscape" paperSize="9" scale="90" r:id="rId1"/>
  <headerFooter alignWithMargins="0">
    <oddHeader>&amp;R&amp;9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um</cp:lastModifiedBy>
  <cp:lastPrinted>2007-09-03T13:00:32Z</cp:lastPrinted>
  <dcterms:created xsi:type="dcterms:W3CDTF">1998-12-09T13:02:10Z</dcterms:created>
  <dcterms:modified xsi:type="dcterms:W3CDTF">2007-09-03T13:03:04Z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