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04" windowHeight="6504" activeTab="0"/>
  </bookViews>
  <sheets>
    <sheet name="dochody" sheetId="1" r:id="rId1"/>
  </sheets>
  <definedNames>
    <definedName name="_xlnm.Print_Area" localSheetId="0">'dochody'!$A$1:$K$224</definedName>
    <definedName name="_xlnm.Print_Titles" localSheetId="0">'dochody'!$7:$7</definedName>
  </definedNames>
  <calcPr fullCalcOnLoad="1"/>
</workbook>
</file>

<file path=xl/comments1.xml><?xml version="1.0" encoding="utf-8"?>
<comments xmlns="http://schemas.openxmlformats.org/spreadsheetml/2006/main">
  <authors>
    <author>Katarzyna Jezierska</author>
  </authors>
  <commentList>
    <comment ref="A131" authorId="0">
      <text>
        <r>
          <rPr>
            <b/>
            <sz val="9"/>
            <rFont val="Tahoma"/>
            <family val="2"/>
          </rPr>
          <t>Katarzyna Jezierska: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<sst xmlns="http://schemas.openxmlformats.org/spreadsheetml/2006/main" count="379" uniqueCount="191">
  <si>
    <t>Treść</t>
  </si>
  <si>
    <t>Plan</t>
  </si>
  <si>
    <t>Wykonanie</t>
  </si>
  <si>
    <t>%</t>
  </si>
  <si>
    <t>ROLNICTWO I ŁOWIECTWO</t>
  </si>
  <si>
    <t>TRANSPORT I ŁĄCZNOŚĆ</t>
  </si>
  <si>
    <t>GOSPODARKA MIESZKANIOWA</t>
  </si>
  <si>
    <t>ADMINISTRACJA PUBLICZNA</t>
  </si>
  <si>
    <t>RÓŻNE ROZLICZENIA</t>
  </si>
  <si>
    <t>GOSPODARKA KOMUNALNA I OCHRONA ŚRODOWISKA</t>
  </si>
  <si>
    <t>Dział</t>
  </si>
  <si>
    <t>Wpływy z usług</t>
  </si>
  <si>
    <t>010</t>
  </si>
  <si>
    <t>Wpływy z różnych dochodów</t>
  </si>
  <si>
    <t>Wpływy z opłaty targowej</t>
  </si>
  <si>
    <t>Wpływy z opłaty skarbowej</t>
  </si>
  <si>
    <t>URZĘDY NACZELNYCH ORGANÓW WŁADZY PAŃSTWOWEJ, KONTROLI I OCHRONY PRAWA ORAZ SĄDOWNICTWA</t>
  </si>
  <si>
    <t>OŚWIATA I WYCHOWANIE</t>
  </si>
  <si>
    <t>Dotacje celowe otrzymane z powiatu na zadania bieżące realizowane na podstawie porozumień (umów) między jednostkami samorządu terytorialnego</t>
  </si>
  <si>
    <t>DZIAŁALNOŚĆ USŁUGOWA</t>
  </si>
  <si>
    <t>Dochody jednostek samorządu terytorialnego związane z realizacją zadań z zakresu administracji rządowej oraz innych zadań zleconych ustawami</t>
  </si>
  <si>
    <t xml:space="preserve"> </t>
  </si>
  <si>
    <t>EDUKACYJNA OPIEKA WYCHOWAWCZA</t>
  </si>
  <si>
    <t>POMOC SPOŁECZNA</t>
  </si>
  <si>
    <t>Wpływy z różnych opłat</t>
  </si>
  <si>
    <t>Wpływy z tytułu przekształcenia prawa użytkowania wieczystego przysługującego osobom fizycznym w prawo własności</t>
  </si>
  <si>
    <t>921</t>
  </si>
  <si>
    <t>KULTURA I OCHRONA DZIEDZICTWA NARODOWEGO</t>
  </si>
  <si>
    <t>DOCHODY OD OSÓB PRAWNYCH, OD OSÓB FIZYCZNYCH I INNYCH JEDNOSTEK NIEPOSIADAJĄCYCH OSOBOWOŚCI PRAWNEJ ORAZ WYDATKI ZWIĄZANE Z ICH POBOREM</t>
  </si>
  <si>
    <t>Wpłaty z tytułu odpłatnego nabycia prawa własności oraz prawa użytkowania wieczystego nieruchomości</t>
  </si>
  <si>
    <t>Subwencje ogólne z budżetu państwa</t>
  </si>
  <si>
    <t>BEZPIECZEŃSTWO PUBLICZNE I OCHRONA PRZECIWPOŻAROWA</t>
  </si>
  <si>
    <t>Rozdział</t>
  </si>
  <si>
    <t>§</t>
  </si>
  <si>
    <t>01095</t>
  </si>
  <si>
    <t>Pozostała działalność</t>
  </si>
  <si>
    <t>2010</t>
  </si>
  <si>
    <t>Drogi publiczne powiatowe</t>
  </si>
  <si>
    <t>2320</t>
  </si>
  <si>
    <t>0750</t>
  </si>
  <si>
    <t>0760</t>
  </si>
  <si>
    <t>0770</t>
  </si>
  <si>
    <t>Urzędy wojewódzkie</t>
  </si>
  <si>
    <t>2360</t>
  </si>
  <si>
    <t>Urzędy gmin (miast i miast na prawach powiatu)</t>
  </si>
  <si>
    <t>0970</t>
  </si>
  <si>
    <t>Urzędy naczelnych organów władzy państwowej, kontroli i ochrony prawa</t>
  </si>
  <si>
    <t>0570</t>
  </si>
  <si>
    <t>Wpływy z podatku dochodowego od osób fizycznych</t>
  </si>
  <si>
    <t>0350</t>
  </si>
  <si>
    <t>Wpływy z podatku rolnego, podatku leśnego, podatku od czynności cywilnoprawnych, podatków i opłat lokalnych od osób prawnych i innych jednostek organizacyjnych</t>
  </si>
  <si>
    <t>0310</t>
  </si>
  <si>
    <t>0320</t>
  </si>
  <si>
    <t>0330</t>
  </si>
  <si>
    <t>0340</t>
  </si>
  <si>
    <t>0500</t>
  </si>
  <si>
    <t xml:space="preserve">Wpływy z podatku rolnego, podatku leśnego, podatku od spadków i darowizn, podatku od czynności cywilnoprawnych oraz podatków i opłat lokalnych od osób fizycznych     </t>
  </si>
  <si>
    <t>0360</t>
  </si>
  <si>
    <t>0370</t>
  </si>
  <si>
    <t>0430</t>
  </si>
  <si>
    <t>Wpływy z innych opłat stanowiących dochody jednostek samorządu terytorialnego na podstawie ustaw</t>
  </si>
  <si>
    <t>0410</t>
  </si>
  <si>
    <t>Wpływy z opłat za zezwolenia na  sprzedaż napojów alkoholowych</t>
  </si>
  <si>
    <t>0480</t>
  </si>
  <si>
    <t>0490</t>
  </si>
  <si>
    <t>Wpływy z innych lokalnych opłat pobieranych przez jednostki samorządu terytorialnego na podstawie odrębnych ustaw</t>
  </si>
  <si>
    <t xml:space="preserve">Udziały gmin w podatkach stanowiących dochód budżetu państwa </t>
  </si>
  <si>
    <t>0010</t>
  </si>
  <si>
    <t>0020</t>
  </si>
  <si>
    <t>Część oświatowa subwencji ogólnej dla jednostek samorządu terytorialnego</t>
  </si>
  <si>
    <t>2920</t>
  </si>
  <si>
    <t>0690</t>
  </si>
  <si>
    <t>0910</t>
  </si>
  <si>
    <t>Różne rozliczenia finansowe</t>
  </si>
  <si>
    <t>0920</t>
  </si>
  <si>
    <t>Szkoły podstawowe</t>
  </si>
  <si>
    <t>0830</t>
  </si>
  <si>
    <t>Przedszkola</t>
  </si>
  <si>
    <t>2030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</si>
  <si>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</si>
  <si>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</si>
  <si>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</si>
  <si>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</si>
  <si>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</si>
  <si>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Pomoc materialna dla uczniów</t>
  </si>
  <si>
    <t>Gospodarka ściekowa i ochrona wód</t>
  </si>
  <si>
    <t>Instytucje kultury fizycznej</t>
  </si>
  <si>
    <t>Dochody bieżące</t>
  </si>
  <si>
    <t>Dochody majątkowe</t>
  </si>
  <si>
    <t>Dochody ogółem</t>
  </si>
  <si>
    <t>2710</t>
  </si>
  <si>
    <t>92118</t>
  </si>
  <si>
    <t>Muzea</t>
  </si>
  <si>
    <t>OCHRONA ZDROWIA</t>
  </si>
  <si>
    <t>Oddziały przedszkolne w szkołach podstawowych</t>
  </si>
  <si>
    <t>Dotacja celowa otrzymana z tytułu pomocy finansowej udzielanej między jednostkami samorządu terytorialnego na dofinansowanie własnych zadań bieżących</t>
  </si>
  <si>
    <t>w tym :</t>
  </si>
  <si>
    <t>Dodatki mieszkaniowe</t>
  </si>
  <si>
    <t>Przeciwdziałanie alkoholizmowi</t>
  </si>
  <si>
    <t>Gospodarka odpadami</t>
  </si>
  <si>
    <t>Wpływy i wydatki związane z gromadzeniem środków z opłat i kar za korzystanie ze środowiska</t>
  </si>
  <si>
    <t>0550</t>
  </si>
  <si>
    <t>Wpływy z opłat z tytułu użytkowania wieczystego nieruchomości</t>
  </si>
  <si>
    <t>Część równoważąca subwencji ogólnej dla gmin</t>
  </si>
  <si>
    <t>Świadczenie wychowawcze</t>
  </si>
  <si>
    <t>2060</t>
  </si>
  <si>
    <t>Wpływy z najmu i dzierżawy składników majątkowych Skarbu Państwa , jednostek samorządu terytorialnego lub innych jednostek zaliczanych do sektora finansów publicznych oraz innych umów o podobnym charakterze</t>
  </si>
  <si>
    <t>Dotacje celowe otrzymane z budżetu państwa na realizację zadań bieżących z zakresu administracji rządowej oraz innych zadań zleconych gminie (związkom gmin, związkom powiatowo-gminnym) ustawami</t>
  </si>
  <si>
    <t>Gospodarka gruntami i nieruchomościami</t>
  </si>
  <si>
    <t>Towarzystwa Budownictwa Społecznego</t>
  </si>
  <si>
    <t>Dotacje celowe otrzymane z budżetu państwa na realizację zadań bieżących z zakresu administracji rządowej oraz innych zadań zleconych gminie (związkom gmin,związkom powiatowo-gminnym) ustawami</t>
  </si>
  <si>
    <t>Wpływy z podatku od działalności gospodarczej osób fizycznych, opłacanego w formie karty podatkowej</t>
  </si>
  <si>
    <t>Wpływy z odsetek od nieterminowych wpłat z tytułu podatków i opłat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</si>
  <si>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</si>
  <si>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</si>
  <si>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</si>
  <si>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</si>
  <si>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czynności cywilnoprawnych</t>
  </si>
  <si>
    <t>Wpływy z pozostałych odsetek</t>
  </si>
  <si>
    <t>Wpływy z podatku od spadków i darowizn</t>
  </si>
  <si>
    <t>Wpływy z opłaty od posiadania psów</t>
  </si>
  <si>
    <t xml:space="preserve">Dotacje celowe otrzymane z budżetu państwa na realizację własnych zadań bieżących gmin (związków gmin, związków powiatowo-gminnych) </t>
  </si>
  <si>
    <t>KULTURA FIZYCZNA</t>
  </si>
  <si>
    <t>Oświetlenie ulic, placów i dróg</t>
  </si>
  <si>
    <t>0940</t>
  </si>
  <si>
    <t>Wpływy z rozliczeń/zwrotów z lat ubiegłych</t>
  </si>
  <si>
    <t>Wspólna obsługa jednostek samorządu terytorialnego</t>
  </si>
  <si>
    <t>0640</t>
  </si>
  <si>
    <t>Wpływy z tytułu kosztow egzekucyjnych, opłaty komorniczej i kosztow upomnień W paragrafie tym ujmuje się rownież wpływy z tytułu zwrotu kosztow egzekucyjnych, opłaty komorniczej oraz kosztow upomnień</t>
  </si>
  <si>
    <t>Wpływy z podatku dochodowego od osób prawnych</t>
  </si>
  <si>
    <t>Realizacja zadań wymagających stosowania specjalnej organizacji nauki i metod pracy dla dzieci w przedszkolach, oddziałach przedszkolnych w szkołach podstawowych i innych formach wychowania przedszkolnego</t>
  </si>
  <si>
    <t>Pomoc w zakresie dożywiania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</si>
  <si>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</si>
  <si>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</si>
  <si>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Świadczenia rodzinne, świadczenie z funduszu alimentacyjnego oraz składki na ubezpieczenia emerytalne i rentowe z ubezpieczenia społecznego</t>
  </si>
  <si>
    <t>Karta Dużej Rodziny</t>
  </si>
  <si>
    <t>92116</t>
  </si>
  <si>
    <t>Biblioteki</t>
  </si>
  <si>
    <t xml:space="preserve">                     DOCHODY RAZEM</t>
  </si>
  <si>
    <t>0470</t>
  </si>
  <si>
    <t>Wpływy z opłat za trwały zarząd, użytkowanie i służebności</t>
  </si>
  <si>
    <t>2400</t>
  </si>
  <si>
    <t>Wpływy do budżetu pozostałości środków finansowych gromadzonych na wydzielonym rachunku jednostki budżetowej</t>
  </si>
  <si>
    <t>Wpływy z tytułu kosztów egzekucyjnych, opłaty komorniczej i kosztow upomnień W paragrafie tym ujmuje się rownież wpływy z tytułu zwrotu kosztow egzekucyjnych, opłaty komorniczej oraz kosztow upomnień</t>
  </si>
  <si>
    <t>Domy pomocy społecznej</t>
  </si>
  <si>
    <t>Zapewnienie uczniom prawa do bezpłatnego dostępu do podręczników,materiałów edukacyjnych lub materiałów ćwiczeniowych</t>
  </si>
  <si>
    <t xml:space="preserve">Wpływy z tytułu kosztów egzekucyjnych, opłaty komorniczej i kosztow upomnień </t>
  </si>
  <si>
    <t>Wspieranie rodziny</t>
  </si>
  <si>
    <t>6330</t>
  </si>
  <si>
    <t>Dotacje celowe otrzymane z budżetu państwa na realizację inwestycji i zakupów inwestycyjnych własnych gmin (zwiazków gmin).</t>
  </si>
  <si>
    <t>Składki na ubezpieczenie zdrowotne opłacane za osoby pobierające niektóre świadczenia rodzinne, zgodnie z przepisami ustawy o swiadczeniach rodzinnych oraz za osoby pobierające zasiłki dla opiekunów, zgodnie z przepisami ustawy z dnia 4 kwietnia 2014 r. o ustaleniu i wypłacie zasiłków dla opiekunów</t>
  </si>
  <si>
    <t>0870</t>
  </si>
  <si>
    <t>Wpływy ze sprzedaży składników majatkowych</t>
  </si>
  <si>
    <t>Pozostałe działania związane z gospodarką odpadami</t>
  </si>
  <si>
    <t>6207</t>
  </si>
  <si>
    <t>Dotacje celowe w ramach programów finansowanych z udziałem środków europejskich oraz środków, o których mowa w art.5 ust.1 pkt 3 oraz ust.3 pkt 5 i 6 ustawy, lub płatności w ramach budżetu środków europejskich, z wyłaczeniem dochodów klasyfikowanych w paragrafie 625</t>
  </si>
  <si>
    <t>Obiekty sportowe</t>
  </si>
  <si>
    <t>6300</t>
  </si>
  <si>
    <t>Dotacja celowa otrzymana z tytułu pomocy finansowej udzielanej między jednostkami samorządu terytorialnego na dofinansowanie własnych zadań inwestycyjnych i zakupów inwestycyjnych</t>
  </si>
  <si>
    <t>Spis powszechne i inne</t>
  </si>
  <si>
    <t>6290</t>
  </si>
  <si>
    <t>Środki na dofinansowanie własnych inwestycji gmin, powiatów (związków gmin, związków powiatowo-gminnych, związków powiatów), samorządów województw, pozyskane z innych źródeł</t>
  </si>
  <si>
    <t>Dotacja celowa otrzymana z tytułu pomocy finansowej udzielanej między jednostkami samorządu terytorialnego na dofinansowanie własnych zadań inwestycyjnych i zakupów inwestycyjnych</t>
  </si>
  <si>
    <t>0660</t>
  </si>
  <si>
    <t>Wpływy z opłat za korzystanie z wychowania przedszkolnego</t>
  </si>
  <si>
    <t>2440</t>
  </si>
  <si>
    <t>Dotacja celowa otrzymana z tytułu pomocy finansowej udzielanej między jednostkami samorządu terytorialnego na dofinansowanie własnych zadań bieżących</t>
  </si>
  <si>
    <t>ZESTAWIENIE DOCHODÓW BUDŻETU MIASTA MŁAWA ZA I PÓŁROCZE 2021 R.</t>
  </si>
  <si>
    <t>0950</t>
  </si>
  <si>
    <t>Wpływy z tytułu kar i odszkodowań wynikających z umów</t>
  </si>
  <si>
    <t>Obrona cywilna</t>
  </si>
  <si>
    <t>Straż gminna (miejska)</t>
  </si>
  <si>
    <t>Wpływy z tytułu grzywien, mandatów i innych kar pieniężnych od osób fizycznych</t>
  </si>
  <si>
    <t>2680</t>
  </si>
  <si>
    <t>Rekompensaty utraconych dochodów w podatkach i opłatach lokalnych</t>
  </si>
  <si>
    <t>2910</t>
  </si>
  <si>
    <t>Wpływy ze zwrotów dotacji oraz płatności wykorzystanych niezgodnie z przeznaczeniem lub wykorzystanych z naruszeniem procedur, o których mowa w art. 184 ustawy, pobranych nienależnie lub w nadmiernej wysokości</t>
  </si>
  <si>
    <t>097</t>
  </si>
  <si>
    <t>2700</t>
  </si>
  <si>
    <t>Środki na dofinansowanie własnych zadań bieżących gmin, powiatów (związków gmin, związków powiatowo-gminnych, związków powiatów), samorządów województw, pozyskane z innych źródeł</t>
  </si>
  <si>
    <t>Pozostałe zadania w zakresie polityki społecznej</t>
  </si>
  <si>
    <t>System opieki nad dziećmi w wieku do lat 3</t>
  </si>
  <si>
    <t>Dotacja otrzymana z państwowego funduszu celowego na realizację zadań bieżących jednostek sektora finansów publicznych</t>
  </si>
  <si>
    <t>Ochrona powietrza atmosferycznego i klimatu</t>
  </si>
  <si>
    <t>2460</t>
  </si>
  <si>
    <t>Środki otrzymane od pozostałych jednostek zaliczanych do sektora finansów publicznych na realizację zadań bieżących jednostek zaliczanych do sektora finansów publicznych</t>
  </si>
  <si>
    <t>0580</t>
  </si>
  <si>
    <t>Wpływy z tytułu grzywien i innych kar pieniężnych od osób prawnych i innych jednostek organizacyjnych</t>
  </si>
  <si>
    <t>92109</t>
  </si>
  <si>
    <t>Domy i ośrodki kultury, świetlice i kluby</t>
  </si>
  <si>
    <t>Zadania w zakresie kultury fizycznej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</si>
</sst>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7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Times New Roman CE"/>
      <family val="1"/>
    </font>
    <font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0"/>
    </font>
    <font>
      <b/>
      <sz val="10"/>
      <color indexed="10"/>
      <name val="Arial"/>
      <family val="2"/>
    </font>
    <font>
      <i/>
      <sz val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vertical="top"/>
    </xf>
    <xf numFmtId="3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54" applyFont="1" applyBorder="1" applyAlignment="1">
      <alignment/>
    </xf>
    <xf numFmtId="165" fontId="0" fillId="0" borderId="0" xfId="42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0" fontId="0" fillId="0" borderId="0" xfId="0" applyNumberForma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49" fontId="14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4" fillId="0" borderId="17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2" fillId="0" borderId="16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5" fillId="0" borderId="17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2" fillId="0" borderId="16" xfId="0" applyFont="1" applyBorder="1" applyAlignment="1">
      <alignment vertical="top"/>
    </xf>
    <xf numFmtId="0" fontId="12" fillId="0" borderId="18" xfId="0" applyFont="1" applyBorder="1" applyAlignment="1">
      <alignment horizontal="center" vertical="top"/>
    </xf>
    <xf numFmtId="0" fontId="15" fillId="0" borderId="16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49" fontId="12" fillId="0" borderId="16" xfId="0" applyNumberFormat="1" applyFont="1" applyBorder="1" applyAlignment="1">
      <alignment horizontal="right" vertical="top"/>
    </xf>
    <xf numFmtId="49" fontId="14" fillId="0" borderId="18" xfId="0" applyNumberFormat="1" applyFont="1" applyBorder="1" applyAlignment="1">
      <alignment horizontal="center" vertical="top"/>
    </xf>
    <xf numFmtId="4" fontId="0" fillId="0" borderId="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16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49" fontId="17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0" fillId="0" borderId="16" xfId="0" applyNumberFormat="1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right" vertical="top"/>
    </xf>
    <xf numFmtId="49" fontId="0" fillId="0" borderId="10" xfId="0" applyNumberForma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" fontId="0" fillId="0" borderId="14" xfId="0" applyNumberFormat="1" applyFont="1" applyBorder="1" applyAlignment="1">
      <alignment vertical="top"/>
    </xf>
    <xf numFmtId="49" fontId="4" fillId="0" borderId="16" xfId="0" applyNumberFormat="1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49" fontId="0" fillId="0" borderId="16" xfId="0" applyNumberForma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center" vertical="top"/>
    </xf>
    <xf numFmtId="0" fontId="14" fillId="0" borderId="18" xfId="0" applyFont="1" applyBorder="1" applyAlignment="1">
      <alignment vertical="top"/>
    </xf>
    <xf numFmtId="49" fontId="4" fillId="0" borderId="16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vertical="top"/>
    </xf>
    <xf numFmtId="49" fontId="13" fillId="0" borderId="19" xfId="0" applyNumberFormat="1" applyFont="1" applyBorder="1" applyAlignment="1">
      <alignment vertical="top"/>
    </xf>
    <xf numFmtId="49" fontId="9" fillId="0" borderId="11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4" fillId="0" borderId="18" xfId="0" applyFont="1" applyBorder="1" applyAlignment="1">
      <alignment horizontal="center" vertical="top"/>
    </xf>
    <xf numFmtId="4" fontId="0" fillId="0" borderId="0" xfId="0" applyNumberFormat="1" applyFont="1" applyBorder="1" applyAlignment="1">
      <alignment/>
    </xf>
    <xf numFmtId="0" fontId="4" fillId="0" borderId="17" xfId="0" applyFont="1" applyBorder="1" applyAlignment="1">
      <alignment vertical="top"/>
    </xf>
    <xf numFmtId="0" fontId="0" fillId="0" borderId="0" xfId="0" applyFont="1" applyBorder="1" applyAlignment="1">
      <alignment/>
    </xf>
    <xf numFmtId="49" fontId="1" fillId="0" borderId="16" xfId="0" applyNumberFormat="1" applyFont="1" applyBorder="1" applyAlignment="1">
      <alignment horizontal="center" vertical="top"/>
    </xf>
    <xf numFmtId="0" fontId="12" fillId="0" borderId="17" xfId="0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12" fillId="0" borderId="16" xfId="0" applyFont="1" applyBorder="1" applyAlignment="1">
      <alignment vertical="top"/>
    </xf>
    <xf numFmtId="49" fontId="17" fillId="0" borderId="16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4" fillId="0" borderId="20" xfId="0" applyFont="1" applyBorder="1" applyAlignment="1">
      <alignment vertical="top"/>
    </xf>
    <xf numFmtId="49" fontId="16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49" fontId="4" fillId="0" borderId="16" xfId="0" applyNumberFormat="1" applyFont="1" applyBorder="1" applyAlignment="1">
      <alignment vertical="top"/>
    </xf>
    <xf numFmtId="49" fontId="1" fillId="0" borderId="18" xfId="0" applyNumberFormat="1" applyFont="1" applyBorder="1" applyAlignment="1">
      <alignment horizontal="center" vertical="top"/>
    </xf>
    <xf numFmtId="4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" fontId="54" fillId="0" borderId="10" xfId="0" applyNumberFormat="1" applyFont="1" applyBorder="1" applyAlignment="1">
      <alignment vertical="top"/>
    </xf>
    <xf numFmtId="10" fontId="54" fillId="0" borderId="10" xfId="0" applyNumberFormat="1" applyFont="1" applyBorder="1" applyAlignment="1">
      <alignment vertical="top"/>
    </xf>
    <xf numFmtId="4" fontId="55" fillId="0" borderId="10" xfId="0" applyNumberFormat="1" applyFont="1" applyBorder="1" applyAlignment="1">
      <alignment vertical="top"/>
    </xf>
    <xf numFmtId="0" fontId="4" fillId="0" borderId="18" xfId="0" applyFont="1" applyBorder="1" applyAlignment="1">
      <alignment horizontal="center" vertical="top"/>
    </xf>
    <xf numFmtId="4" fontId="9" fillId="0" borderId="10" xfId="0" applyNumberFormat="1" applyFont="1" applyBorder="1" applyAlignment="1">
      <alignment vertical="top"/>
    </xf>
    <xf numFmtId="10" fontId="9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10" fontId="8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 quotePrefix="1">
      <alignment vertical="top"/>
    </xf>
    <xf numFmtId="4" fontId="7" fillId="0" borderId="10" xfId="0" applyNumberFormat="1" applyFont="1" applyBorder="1" applyAlignment="1">
      <alignment vertical="top"/>
    </xf>
    <xf numFmtId="10" fontId="7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10" fontId="0" fillId="0" borderId="10" xfId="0" applyNumberFormat="1" applyFont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top"/>
    </xf>
    <xf numFmtId="0" fontId="0" fillId="0" borderId="0" xfId="0" applyAlignment="1">
      <alignment wrapText="1"/>
    </xf>
    <xf numFmtId="4" fontId="1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11" fillId="0" borderId="17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0" fillId="0" borderId="18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17" fillId="0" borderId="18" xfId="0" applyFont="1" applyBorder="1" applyAlignment="1">
      <alignment vertical="top"/>
    </xf>
    <xf numFmtId="49" fontId="4" fillId="0" borderId="17" xfId="0" applyNumberFormat="1" applyFont="1" applyBorder="1" applyAlignment="1">
      <alignment horizontal="right" vertical="top"/>
    </xf>
    <xf numFmtId="0" fontId="15" fillId="0" borderId="10" xfId="0" applyFont="1" applyBorder="1" applyAlignment="1">
      <alignment horizontal="center" vertical="top"/>
    </xf>
    <xf numFmtId="0" fontId="4" fillId="0" borderId="0" xfId="0" applyFont="1" applyAlignment="1">
      <alignment/>
    </xf>
    <xf numFmtId="4" fontId="0" fillId="0" borderId="20" xfId="0" applyNumberFormat="1" applyBorder="1" applyAlignment="1">
      <alignment/>
    </xf>
    <xf numFmtId="4" fontId="1" fillId="0" borderId="10" xfId="0" applyNumberFormat="1" applyFont="1" applyBorder="1" applyAlignment="1" quotePrefix="1">
      <alignment horizontal="right"/>
    </xf>
    <xf numFmtId="4" fontId="1" fillId="0" borderId="10" xfId="0" applyNumberFormat="1" applyFont="1" applyBorder="1" applyAlignment="1">
      <alignment horizontal="right"/>
    </xf>
    <xf numFmtId="10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15" fillId="0" borderId="16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21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6" fillId="0" borderId="18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5" fillId="0" borderId="17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9"/>
  <sheetViews>
    <sheetView tabSelected="1" zoomScalePageLayoutView="0" workbookViewId="0" topLeftCell="A109">
      <selection activeCell="A114" sqref="A114:B114"/>
    </sheetView>
  </sheetViews>
  <sheetFormatPr defaultColWidth="9.25390625" defaultRowHeight="12.75"/>
  <cols>
    <col min="1" max="1" width="4.875" style="2" customWidth="1"/>
    <col min="2" max="2" width="7.375" style="2" customWidth="1"/>
    <col min="3" max="3" width="4.75390625" style="2" customWidth="1"/>
    <col min="4" max="4" width="31.875" style="4" customWidth="1"/>
    <col min="5" max="5" width="14.875" style="4" customWidth="1"/>
    <col min="6" max="6" width="14.00390625" style="4" customWidth="1"/>
    <col min="7" max="7" width="9.25390625" style="4" customWidth="1"/>
    <col min="8" max="8" width="15.375" style="2" bestFit="1" customWidth="1"/>
    <col min="9" max="9" width="14.00390625" style="2" customWidth="1"/>
    <col min="10" max="10" width="13.25390625" style="2" customWidth="1"/>
    <col min="11" max="11" width="13.25390625" style="20" customWidth="1"/>
    <col min="12" max="12" width="15.00390625" style="16" bestFit="1" customWidth="1"/>
    <col min="13" max="14" width="13.75390625" style="2" bestFit="1" customWidth="1"/>
    <col min="15" max="16384" width="9.25390625" style="2" customWidth="1"/>
  </cols>
  <sheetData>
    <row r="1" spans="1:29" ht="15.75">
      <c r="A1" s="181" t="s">
        <v>167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ht="12" customHeight="1">
      <c r="A2" s="17"/>
      <c r="B2" s="17"/>
      <c r="C2" s="17"/>
      <c r="D2" s="18"/>
      <c r="E2" s="18"/>
      <c r="F2" s="18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12" customHeight="1">
      <c r="A3" s="13"/>
      <c r="B3" s="13"/>
      <c r="C3" s="13"/>
      <c r="D3" s="14"/>
      <c r="E3" s="14"/>
      <c r="F3" s="14"/>
      <c r="G3" s="14"/>
      <c r="H3" s="15"/>
      <c r="I3" s="15"/>
      <c r="J3" s="15"/>
      <c r="K3" s="15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12" customHeight="1">
      <c r="A4" s="11"/>
      <c r="B4" s="11"/>
      <c r="C4" s="11"/>
      <c r="E4" s="190" t="s">
        <v>89</v>
      </c>
      <c r="F4" s="191"/>
      <c r="G4" s="192"/>
      <c r="H4" s="187" t="s">
        <v>96</v>
      </c>
      <c r="I4" s="188"/>
      <c r="J4" s="188"/>
      <c r="K4" s="18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12" customHeight="1">
      <c r="A5" s="184" t="s">
        <v>10</v>
      </c>
      <c r="B5" s="184" t="s">
        <v>32</v>
      </c>
      <c r="C5" s="184" t="s">
        <v>33</v>
      </c>
      <c r="D5" s="184" t="s">
        <v>0</v>
      </c>
      <c r="E5" s="193"/>
      <c r="F5" s="194"/>
      <c r="G5" s="195"/>
      <c r="H5" s="182" t="s">
        <v>87</v>
      </c>
      <c r="I5" s="182"/>
      <c r="J5" s="183" t="s">
        <v>88</v>
      </c>
      <c r="K5" s="183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16.5" customHeight="1">
      <c r="A6" s="184"/>
      <c r="B6" s="184"/>
      <c r="C6" s="184"/>
      <c r="D6" s="184"/>
      <c r="E6" s="1" t="s">
        <v>1</v>
      </c>
      <c r="F6" s="1" t="s">
        <v>2</v>
      </c>
      <c r="G6" s="12" t="s">
        <v>3</v>
      </c>
      <c r="H6" s="1" t="s">
        <v>1</v>
      </c>
      <c r="I6" s="1" t="s">
        <v>2</v>
      </c>
      <c r="J6" s="1" t="s">
        <v>1</v>
      </c>
      <c r="K6" s="1" t="s">
        <v>2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" customHeight="1">
      <c r="A7" s="10">
        <v>1</v>
      </c>
      <c r="B7" s="10">
        <v>2</v>
      </c>
      <c r="C7" s="10">
        <v>3</v>
      </c>
      <c r="D7" s="10">
        <v>4</v>
      </c>
      <c r="E7" s="1">
        <v>5</v>
      </c>
      <c r="F7" s="1">
        <v>6</v>
      </c>
      <c r="G7" s="12">
        <v>7</v>
      </c>
      <c r="H7" s="1">
        <v>8</v>
      </c>
      <c r="I7" s="1">
        <v>9</v>
      </c>
      <c r="J7" s="1">
        <v>10</v>
      </c>
      <c r="K7" s="1">
        <v>11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13.5" customHeight="1">
      <c r="A8" s="7" t="s">
        <v>12</v>
      </c>
      <c r="B8" s="5"/>
      <c r="C8" s="8"/>
      <c r="D8" s="3" t="s">
        <v>4</v>
      </c>
      <c r="E8" s="151">
        <f>E9</f>
        <v>53848.49</v>
      </c>
      <c r="F8" s="152">
        <f>F9</f>
        <v>13848.49</v>
      </c>
      <c r="G8" s="153">
        <f aca="true" t="shared" si="0" ref="G8:G14">F8/E8</f>
        <v>0.2571750851323779</v>
      </c>
      <c r="H8" s="154">
        <f>H9</f>
        <v>13848.49</v>
      </c>
      <c r="I8" s="154">
        <f>I9</f>
        <v>13848.49</v>
      </c>
      <c r="J8" s="154">
        <f>J9</f>
        <v>40000</v>
      </c>
      <c r="K8" s="154">
        <f>K9</f>
        <v>0</v>
      </c>
      <c r="L8" s="24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13.5" customHeight="1">
      <c r="A9" s="198"/>
      <c r="B9" s="119" t="s">
        <v>34</v>
      </c>
      <c r="C9" s="32"/>
      <c r="D9" s="6" t="s">
        <v>35</v>
      </c>
      <c r="E9" s="144">
        <f>E10+E11</f>
        <v>53848.49</v>
      </c>
      <c r="F9" s="144">
        <f>F10+F11</f>
        <v>13848.49</v>
      </c>
      <c r="G9" s="145">
        <f t="shared" si="0"/>
        <v>0.2571750851323779</v>
      </c>
      <c r="H9" s="144">
        <f>H10+H11</f>
        <v>13848.49</v>
      </c>
      <c r="I9" s="144">
        <f>I10+I11</f>
        <v>13848.49</v>
      </c>
      <c r="J9" s="144">
        <f>J10+J11</f>
        <v>40000</v>
      </c>
      <c r="K9" s="144">
        <f>K10+K11</f>
        <v>0</v>
      </c>
      <c r="L9" s="24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25" customFormat="1" ht="81" customHeight="1">
      <c r="A10" s="198"/>
      <c r="B10" s="118"/>
      <c r="C10" s="9" t="s">
        <v>36</v>
      </c>
      <c r="D10" s="38" t="s">
        <v>107</v>
      </c>
      <c r="E10" s="146">
        <v>13848.49</v>
      </c>
      <c r="F10" s="146">
        <v>13848.49</v>
      </c>
      <c r="G10" s="147">
        <f t="shared" si="0"/>
        <v>1</v>
      </c>
      <c r="H10" s="146">
        <v>13848.49</v>
      </c>
      <c r="I10" s="146">
        <v>13848.49</v>
      </c>
      <c r="J10" s="148">
        <v>0</v>
      </c>
      <c r="K10" s="148">
        <v>0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s="25" customFormat="1" ht="81" customHeight="1">
      <c r="A11" s="133"/>
      <c r="B11" s="118"/>
      <c r="C11" s="9" t="s">
        <v>157</v>
      </c>
      <c r="D11" s="38" t="s">
        <v>158</v>
      </c>
      <c r="E11" s="146">
        <v>40000</v>
      </c>
      <c r="F11" s="146">
        <v>0</v>
      </c>
      <c r="G11" s="147">
        <f t="shared" si="0"/>
        <v>0</v>
      </c>
      <c r="H11" s="146">
        <v>0</v>
      </c>
      <c r="I11" s="146">
        <v>0</v>
      </c>
      <c r="J11" s="148">
        <v>40000</v>
      </c>
      <c r="K11" s="148">
        <v>0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5" customHeight="1">
      <c r="A12" s="65">
        <v>600</v>
      </c>
      <c r="B12" s="66"/>
      <c r="C12" s="67"/>
      <c r="D12" s="68" t="s">
        <v>5</v>
      </c>
      <c r="E12" s="152">
        <f>E13</f>
        <v>460000</v>
      </c>
      <c r="F12" s="152">
        <f>F13</f>
        <v>282552.7</v>
      </c>
      <c r="G12" s="153">
        <f t="shared" si="0"/>
        <v>0.614245</v>
      </c>
      <c r="H12" s="155">
        <f aca="true" t="shared" si="1" ref="H12:K13">H13</f>
        <v>460000</v>
      </c>
      <c r="I12" s="155">
        <f t="shared" si="1"/>
        <v>282552.7</v>
      </c>
      <c r="J12" s="155">
        <f t="shared" si="1"/>
        <v>0</v>
      </c>
      <c r="K12" s="155">
        <f t="shared" si="1"/>
        <v>0</v>
      </c>
      <c r="L12" s="24"/>
      <c r="M12" s="24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5" customHeight="1">
      <c r="A13" s="116"/>
      <c r="B13" s="66">
        <v>60014</v>
      </c>
      <c r="C13" s="71"/>
      <c r="D13" s="66" t="s">
        <v>37</v>
      </c>
      <c r="E13" s="144">
        <f>E14</f>
        <v>460000</v>
      </c>
      <c r="F13" s="144">
        <f>F14</f>
        <v>282552.7</v>
      </c>
      <c r="G13" s="145">
        <f t="shared" si="0"/>
        <v>0.614245</v>
      </c>
      <c r="H13" s="149">
        <f t="shared" si="1"/>
        <v>460000</v>
      </c>
      <c r="I13" s="149">
        <f t="shared" si="1"/>
        <v>282552.7</v>
      </c>
      <c r="J13" s="149">
        <f t="shared" si="1"/>
        <v>0</v>
      </c>
      <c r="K13" s="149">
        <f t="shared" si="1"/>
        <v>0</v>
      </c>
      <c r="L13" s="24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25" customFormat="1" ht="55.5" customHeight="1">
      <c r="A14" s="109"/>
      <c r="B14" s="121"/>
      <c r="C14" s="104" t="s">
        <v>38</v>
      </c>
      <c r="D14" s="114" t="s">
        <v>18</v>
      </c>
      <c r="E14" s="146">
        <v>460000</v>
      </c>
      <c r="F14" s="146">
        <v>282552.7</v>
      </c>
      <c r="G14" s="147">
        <f t="shared" si="0"/>
        <v>0.614245</v>
      </c>
      <c r="H14" s="150">
        <v>460000</v>
      </c>
      <c r="I14" s="150">
        <v>282552.7</v>
      </c>
      <c r="J14" s="150">
        <v>0</v>
      </c>
      <c r="K14" s="150">
        <v>0</v>
      </c>
      <c r="L14" s="33"/>
      <c r="M14" s="26"/>
      <c r="N14" s="27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ht="15.75" customHeight="1">
      <c r="A15" s="65">
        <v>700</v>
      </c>
      <c r="B15" s="66"/>
      <c r="C15" s="67"/>
      <c r="D15" s="68" t="s">
        <v>6</v>
      </c>
      <c r="E15" s="152">
        <f>E16+E24</f>
        <v>4871400</v>
      </c>
      <c r="F15" s="152">
        <f>F16+F24</f>
        <v>2887697.49</v>
      </c>
      <c r="G15" s="153">
        <f>F15/E15</f>
        <v>0.592785952703535</v>
      </c>
      <c r="H15" s="155">
        <f>H16+H24</f>
        <v>3701400</v>
      </c>
      <c r="I15" s="155">
        <f>I16+I24</f>
        <v>1886357.87</v>
      </c>
      <c r="J15" s="155">
        <f>J16+J24</f>
        <v>1170000</v>
      </c>
      <c r="K15" s="155">
        <f>K16+K24</f>
        <v>1001339.62</v>
      </c>
      <c r="L15" s="24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26.25" customHeight="1">
      <c r="A16" s="45"/>
      <c r="B16" s="72">
        <v>70005</v>
      </c>
      <c r="C16" s="73"/>
      <c r="D16" s="74" t="s">
        <v>108</v>
      </c>
      <c r="E16" s="144">
        <f>SUM(E17:E23)</f>
        <v>1621400</v>
      </c>
      <c r="F16" s="144">
        <f>SUM(F17:F23)</f>
        <v>1281003.1400000001</v>
      </c>
      <c r="G16" s="145">
        <f aca="true" t="shared" si="2" ref="G16:G21">F16/E16</f>
        <v>0.7900599111878625</v>
      </c>
      <c r="H16" s="149">
        <f>SUM(H17:H23)</f>
        <v>451400</v>
      </c>
      <c r="I16" s="149">
        <f>SUM(I17:I23)</f>
        <v>279663.52</v>
      </c>
      <c r="J16" s="149">
        <f>SUM(J17:J23)</f>
        <v>1170000</v>
      </c>
      <c r="K16" s="149">
        <f>SUM(K17:K23)</f>
        <v>1001339.62</v>
      </c>
      <c r="L16" s="24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27" customHeight="1">
      <c r="A17" s="48"/>
      <c r="B17" s="85"/>
      <c r="C17" s="98" t="s">
        <v>139</v>
      </c>
      <c r="D17" s="99" t="s">
        <v>140</v>
      </c>
      <c r="E17" s="146">
        <v>1400</v>
      </c>
      <c r="F17" s="146">
        <v>3922.85</v>
      </c>
      <c r="G17" s="147">
        <f t="shared" si="2"/>
        <v>2.802035714285714</v>
      </c>
      <c r="H17" s="150">
        <v>1400</v>
      </c>
      <c r="I17" s="150">
        <v>3922.85</v>
      </c>
      <c r="J17" s="150">
        <v>0</v>
      </c>
      <c r="K17" s="150">
        <v>0</v>
      </c>
      <c r="L17" s="24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31" customFormat="1" ht="27" customHeight="1">
      <c r="A18" s="46"/>
      <c r="B18" s="50"/>
      <c r="C18" s="75" t="s">
        <v>101</v>
      </c>
      <c r="D18" s="38" t="s">
        <v>102</v>
      </c>
      <c r="E18" s="146">
        <v>250000</v>
      </c>
      <c r="F18" s="146">
        <v>162788.83</v>
      </c>
      <c r="G18" s="147">
        <f t="shared" si="2"/>
        <v>0.65115532</v>
      </c>
      <c r="H18" s="156">
        <v>250000</v>
      </c>
      <c r="I18" s="156">
        <v>162788.83</v>
      </c>
      <c r="J18" s="156">
        <v>0</v>
      </c>
      <c r="K18" s="156">
        <v>0</v>
      </c>
      <c r="L18" s="28"/>
      <c r="M18" s="29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s="25" customFormat="1" ht="93" customHeight="1">
      <c r="A19" s="48"/>
      <c r="B19" s="49"/>
      <c r="C19" s="75" t="s">
        <v>39</v>
      </c>
      <c r="D19" s="38" t="s">
        <v>106</v>
      </c>
      <c r="E19" s="146">
        <v>200000</v>
      </c>
      <c r="F19" s="146">
        <v>106608.09</v>
      </c>
      <c r="G19" s="147">
        <f t="shared" si="2"/>
        <v>0.53304045</v>
      </c>
      <c r="H19" s="150">
        <v>200000</v>
      </c>
      <c r="I19" s="150">
        <v>106608.09</v>
      </c>
      <c r="J19" s="150">
        <v>0</v>
      </c>
      <c r="K19" s="150">
        <v>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s="25" customFormat="1" ht="54" customHeight="1">
      <c r="A20" s="48"/>
      <c r="B20" s="49"/>
      <c r="C20" s="75" t="s">
        <v>40</v>
      </c>
      <c r="D20" s="38" t="s">
        <v>25</v>
      </c>
      <c r="E20" s="146">
        <v>270000</v>
      </c>
      <c r="F20" s="146">
        <v>152717.99</v>
      </c>
      <c r="G20" s="147">
        <f t="shared" si="2"/>
        <v>0.5656221851851851</v>
      </c>
      <c r="H20" s="150">
        <v>0</v>
      </c>
      <c r="I20" s="150">
        <v>0</v>
      </c>
      <c r="J20" s="150">
        <v>270000</v>
      </c>
      <c r="K20" s="150">
        <v>152717.99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s="25" customFormat="1" ht="53.25" customHeight="1">
      <c r="A21" s="48"/>
      <c r="B21" s="49"/>
      <c r="C21" s="75" t="s">
        <v>41</v>
      </c>
      <c r="D21" s="38" t="s">
        <v>29</v>
      </c>
      <c r="E21" s="146">
        <v>900000</v>
      </c>
      <c r="F21" s="146">
        <v>848621.63</v>
      </c>
      <c r="G21" s="147">
        <f t="shared" si="2"/>
        <v>0.9429129222222222</v>
      </c>
      <c r="H21" s="150">
        <v>0</v>
      </c>
      <c r="I21" s="150">
        <v>0</v>
      </c>
      <c r="J21" s="150">
        <v>900000</v>
      </c>
      <c r="K21" s="150">
        <v>848621.63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s="25" customFormat="1" ht="26.25" customHeight="1">
      <c r="A22" s="48"/>
      <c r="B22" s="49"/>
      <c r="C22" s="75" t="s">
        <v>124</v>
      </c>
      <c r="D22" s="81" t="s">
        <v>125</v>
      </c>
      <c r="E22" s="146">
        <v>0</v>
      </c>
      <c r="F22" s="146">
        <v>4.65</v>
      </c>
      <c r="G22" s="147">
        <v>0</v>
      </c>
      <c r="H22" s="150">
        <v>0</v>
      </c>
      <c r="I22" s="150">
        <v>4.65</v>
      </c>
      <c r="J22" s="150">
        <v>0</v>
      </c>
      <c r="K22" s="150">
        <v>0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s="25" customFormat="1" ht="14.25" customHeight="1">
      <c r="A23" s="48"/>
      <c r="B23" s="50"/>
      <c r="C23" s="76" t="s">
        <v>45</v>
      </c>
      <c r="D23" s="77" t="s">
        <v>13</v>
      </c>
      <c r="E23" s="150">
        <v>0</v>
      </c>
      <c r="F23" s="150">
        <v>6339.1</v>
      </c>
      <c r="G23" s="157">
        <v>0</v>
      </c>
      <c r="H23" s="150">
        <v>0</v>
      </c>
      <c r="I23" s="150">
        <v>6339.1</v>
      </c>
      <c r="J23" s="150">
        <v>0</v>
      </c>
      <c r="K23" s="150">
        <v>0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s="25" customFormat="1" ht="26.25" customHeight="1">
      <c r="A24" s="52"/>
      <c r="B24" s="78">
        <v>70021</v>
      </c>
      <c r="C24" s="79"/>
      <c r="D24" s="74" t="s">
        <v>109</v>
      </c>
      <c r="E24" s="144">
        <f>E25</f>
        <v>3250000</v>
      </c>
      <c r="F24" s="144">
        <f>F25+F26</f>
        <v>1606694.35</v>
      </c>
      <c r="G24" s="145">
        <f>F24/E24</f>
        <v>0.49436749230769234</v>
      </c>
      <c r="H24" s="149">
        <f>H25</f>
        <v>3250000</v>
      </c>
      <c r="I24" s="149">
        <f>I25+I26</f>
        <v>1606694.35</v>
      </c>
      <c r="J24" s="149">
        <f>J25</f>
        <v>0</v>
      </c>
      <c r="K24" s="149">
        <f>K25</f>
        <v>0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s="25" customFormat="1" ht="96" customHeight="1">
      <c r="A25" s="52"/>
      <c r="B25" s="53"/>
      <c r="C25" s="75" t="s">
        <v>39</v>
      </c>
      <c r="D25" s="38" t="s">
        <v>106</v>
      </c>
      <c r="E25" s="146">
        <v>3250000</v>
      </c>
      <c r="F25" s="146">
        <v>1529654.55</v>
      </c>
      <c r="G25" s="147">
        <f>F25/E25</f>
        <v>0.47066293846153845</v>
      </c>
      <c r="H25" s="150">
        <v>3250000</v>
      </c>
      <c r="I25" s="150">
        <v>1529654.55</v>
      </c>
      <c r="J25" s="150">
        <v>0</v>
      </c>
      <c r="K25" s="150">
        <v>0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s="25" customFormat="1" ht="25.5" customHeight="1">
      <c r="A26" s="52"/>
      <c r="B26" s="53"/>
      <c r="C26" s="95" t="s">
        <v>124</v>
      </c>
      <c r="D26" s="81" t="s">
        <v>125</v>
      </c>
      <c r="E26" s="146">
        <v>0</v>
      </c>
      <c r="F26" s="146">
        <v>77039.8</v>
      </c>
      <c r="G26" s="147">
        <v>0</v>
      </c>
      <c r="H26" s="150">
        <v>0</v>
      </c>
      <c r="I26" s="150">
        <v>77039.8</v>
      </c>
      <c r="J26" s="150">
        <v>0</v>
      </c>
      <c r="K26" s="150">
        <v>0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ht="15" customHeight="1">
      <c r="A27" s="65">
        <v>710</v>
      </c>
      <c r="B27" s="66"/>
      <c r="C27" s="67"/>
      <c r="D27" s="80" t="s">
        <v>19</v>
      </c>
      <c r="E27" s="152">
        <f aca="true" t="shared" si="3" ref="E27:K27">E28</f>
        <v>70000</v>
      </c>
      <c r="F27" s="152">
        <f>F29</f>
        <v>40851.6</v>
      </c>
      <c r="G27" s="153">
        <f t="shared" si="3"/>
        <v>0.5835942857142857</v>
      </c>
      <c r="H27" s="155">
        <f t="shared" si="3"/>
        <v>70000</v>
      </c>
      <c r="I27" s="155">
        <f t="shared" si="3"/>
        <v>40851.6</v>
      </c>
      <c r="J27" s="155">
        <f t="shared" si="3"/>
        <v>0</v>
      </c>
      <c r="K27" s="155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14.25" customHeight="1">
      <c r="A28" s="45"/>
      <c r="B28" s="72">
        <v>71095</v>
      </c>
      <c r="C28" s="73"/>
      <c r="D28" s="74" t="s">
        <v>35</v>
      </c>
      <c r="E28" s="144">
        <f>E29</f>
        <v>70000</v>
      </c>
      <c r="F28" s="144">
        <f>F29</f>
        <v>40851.6</v>
      </c>
      <c r="G28" s="145">
        <f aca="true" t="shared" si="4" ref="G28:G33">F28/E28</f>
        <v>0.5835942857142857</v>
      </c>
      <c r="H28" s="149">
        <f>H29</f>
        <v>70000</v>
      </c>
      <c r="I28" s="149">
        <f>I29</f>
        <v>40851.6</v>
      </c>
      <c r="J28" s="149">
        <f>J29</f>
        <v>0</v>
      </c>
      <c r="K28" s="149">
        <f>K29</f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25" customFormat="1" ht="53.25" customHeight="1">
      <c r="A29" s="46"/>
      <c r="B29" s="42"/>
      <c r="C29" s="95" t="s">
        <v>64</v>
      </c>
      <c r="D29" s="106" t="s">
        <v>65</v>
      </c>
      <c r="E29" s="146">
        <v>70000</v>
      </c>
      <c r="F29" s="146">
        <v>40851.6</v>
      </c>
      <c r="G29" s="147">
        <f t="shared" si="4"/>
        <v>0.5835942857142857</v>
      </c>
      <c r="H29" s="150">
        <v>70000</v>
      </c>
      <c r="I29" s="150">
        <v>40851.6</v>
      </c>
      <c r="J29" s="150">
        <v>0</v>
      </c>
      <c r="K29" s="150">
        <v>0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ht="13.5" customHeight="1">
      <c r="A30" s="65">
        <v>750</v>
      </c>
      <c r="B30" s="66"/>
      <c r="C30" s="67"/>
      <c r="D30" s="80" t="s">
        <v>7</v>
      </c>
      <c r="E30" s="152">
        <f>E31+E34+E37+E39</f>
        <v>400136</v>
      </c>
      <c r="F30" s="152">
        <f>F31+F34+F37+F39</f>
        <v>243577.38999999998</v>
      </c>
      <c r="G30" s="153">
        <f t="shared" si="4"/>
        <v>0.6087365045884399</v>
      </c>
      <c r="H30" s="155">
        <f>H31+H34+H37+H39</f>
        <v>400136</v>
      </c>
      <c r="I30" s="155">
        <f>I31+I34+I37+I39</f>
        <v>243577.38999999998</v>
      </c>
      <c r="J30" s="155">
        <f>J31+J34+J37+J39</f>
        <v>0</v>
      </c>
      <c r="K30" s="155">
        <f>K31+K34+K37+K39</f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ht="13.5" customHeight="1">
      <c r="A31" s="45"/>
      <c r="B31" s="66">
        <v>75011</v>
      </c>
      <c r="C31" s="71"/>
      <c r="D31" s="82" t="s">
        <v>42</v>
      </c>
      <c r="E31" s="144">
        <f>E32+E33</f>
        <v>361734</v>
      </c>
      <c r="F31" s="144">
        <f>F32+F33</f>
        <v>201678.78</v>
      </c>
      <c r="G31" s="145">
        <f t="shared" si="4"/>
        <v>0.5575333808820846</v>
      </c>
      <c r="H31" s="149">
        <f>H32+H33</f>
        <v>361734</v>
      </c>
      <c r="I31" s="149">
        <f>I32+I33</f>
        <v>201678.78</v>
      </c>
      <c r="J31" s="149">
        <f>J32+J33</f>
        <v>0</v>
      </c>
      <c r="K31" s="149">
        <f>K32+K33</f>
        <v>0</v>
      </c>
      <c r="L31" s="24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25" customFormat="1" ht="81" customHeight="1">
      <c r="A32" s="48"/>
      <c r="B32" s="199"/>
      <c r="C32" s="75" t="s">
        <v>36</v>
      </c>
      <c r="D32" s="38" t="s">
        <v>110</v>
      </c>
      <c r="E32" s="146">
        <v>361634</v>
      </c>
      <c r="F32" s="146">
        <v>201571.83</v>
      </c>
      <c r="G32" s="147">
        <f t="shared" si="4"/>
        <v>0.5573918105045432</v>
      </c>
      <c r="H32" s="150">
        <v>361634</v>
      </c>
      <c r="I32" s="150">
        <v>201571.83</v>
      </c>
      <c r="J32" s="150">
        <v>0</v>
      </c>
      <c r="K32" s="150">
        <v>0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s="25" customFormat="1" ht="66" customHeight="1">
      <c r="A33" s="48"/>
      <c r="B33" s="200"/>
      <c r="C33" s="75" t="s">
        <v>43</v>
      </c>
      <c r="D33" s="38" t="s">
        <v>20</v>
      </c>
      <c r="E33" s="146">
        <v>100</v>
      </c>
      <c r="F33" s="146">
        <v>106.95</v>
      </c>
      <c r="G33" s="147">
        <f t="shared" si="4"/>
        <v>1.0695000000000001</v>
      </c>
      <c r="H33" s="150">
        <v>100</v>
      </c>
      <c r="I33" s="150">
        <v>106.95</v>
      </c>
      <c r="J33" s="150">
        <v>0</v>
      </c>
      <c r="K33" s="150">
        <v>0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ht="25.5" customHeight="1">
      <c r="A34" s="48"/>
      <c r="B34" s="72">
        <v>75023</v>
      </c>
      <c r="C34" s="73"/>
      <c r="D34" s="74" t="s">
        <v>44</v>
      </c>
      <c r="E34" s="144">
        <f>SUM(E35:E36)</f>
        <v>0</v>
      </c>
      <c r="F34" s="144">
        <f>SUM(F35:F36)</f>
        <v>3608.6099999999997</v>
      </c>
      <c r="G34" s="145">
        <v>0</v>
      </c>
      <c r="H34" s="149">
        <f>SUM(H35:H36)</f>
        <v>0</v>
      </c>
      <c r="I34" s="149">
        <f>SUM(I35:I36)</f>
        <v>3608.6099999999997</v>
      </c>
      <c r="J34" s="149">
        <f>SUM(J35:J36)</f>
        <v>0</v>
      </c>
      <c r="K34" s="149">
        <f>SUM(K35:K36)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25" customFormat="1" ht="29.25" customHeight="1">
      <c r="A35" s="48"/>
      <c r="B35" s="96"/>
      <c r="C35" s="95" t="s">
        <v>124</v>
      </c>
      <c r="D35" s="81" t="s">
        <v>125</v>
      </c>
      <c r="E35" s="146">
        <v>0</v>
      </c>
      <c r="F35" s="146">
        <v>1828.03</v>
      </c>
      <c r="G35" s="147">
        <v>0</v>
      </c>
      <c r="H35" s="158">
        <v>0</v>
      </c>
      <c r="I35" s="150">
        <v>1828.03</v>
      </c>
      <c r="J35" s="150">
        <v>0</v>
      </c>
      <c r="K35" s="150">
        <v>0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29" s="25" customFormat="1" ht="13.5" customHeight="1">
      <c r="A36" s="48"/>
      <c r="B36" s="53"/>
      <c r="C36" s="95" t="s">
        <v>45</v>
      </c>
      <c r="D36" s="77" t="s">
        <v>13</v>
      </c>
      <c r="E36" s="146">
        <v>0</v>
      </c>
      <c r="F36" s="146">
        <v>1780.58</v>
      </c>
      <c r="G36" s="147">
        <v>0</v>
      </c>
      <c r="H36" s="158">
        <v>0</v>
      </c>
      <c r="I36" s="150">
        <v>1780.58</v>
      </c>
      <c r="J36" s="150">
        <v>0</v>
      </c>
      <c r="K36" s="150">
        <v>0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s="25" customFormat="1" ht="13.5" customHeight="1">
      <c r="A37" s="48"/>
      <c r="B37" s="87">
        <v>75056</v>
      </c>
      <c r="C37" s="73"/>
      <c r="D37" s="72" t="s">
        <v>159</v>
      </c>
      <c r="E37" s="144">
        <f aca="true" t="shared" si="5" ref="E37:K37">E38</f>
        <v>37902</v>
      </c>
      <c r="F37" s="144">
        <f t="shared" si="5"/>
        <v>37902</v>
      </c>
      <c r="G37" s="145">
        <f t="shared" si="5"/>
        <v>1</v>
      </c>
      <c r="H37" s="159">
        <f t="shared" si="5"/>
        <v>37902</v>
      </c>
      <c r="I37" s="149">
        <f t="shared" si="5"/>
        <v>37902</v>
      </c>
      <c r="J37" s="149">
        <f t="shared" si="5"/>
        <v>0</v>
      </c>
      <c r="K37" s="149">
        <f t="shared" si="5"/>
        <v>0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s="25" customFormat="1" ht="94.5" customHeight="1">
      <c r="A38" s="48"/>
      <c r="B38" s="53"/>
      <c r="C38" s="95" t="s">
        <v>36</v>
      </c>
      <c r="D38" s="38" t="s">
        <v>110</v>
      </c>
      <c r="E38" s="146">
        <v>37902</v>
      </c>
      <c r="F38" s="146">
        <v>37902</v>
      </c>
      <c r="G38" s="147">
        <f>F38/E38</f>
        <v>1</v>
      </c>
      <c r="H38" s="146">
        <v>37902</v>
      </c>
      <c r="I38" s="146">
        <v>37902</v>
      </c>
      <c r="J38" s="150">
        <v>0</v>
      </c>
      <c r="K38" s="150">
        <v>0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s="25" customFormat="1" ht="26.25" customHeight="1">
      <c r="A39" s="48"/>
      <c r="B39" s="205">
        <v>75085</v>
      </c>
      <c r="C39" s="126"/>
      <c r="D39" s="74" t="s">
        <v>126</v>
      </c>
      <c r="E39" s="144">
        <f>E40+E42</f>
        <v>500</v>
      </c>
      <c r="F39" s="144">
        <f>F40+F41+F42</f>
        <v>388</v>
      </c>
      <c r="G39" s="145">
        <f>F39/E39</f>
        <v>0.776</v>
      </c>
      <c r="H39" s="159">
        <f>H40+H42</f>
        <v>500</v>
      </c>
      <c r="I39" s="149">
        <f>I40+I41+I42</f>
        <v>388</v>
      </c>
      <c r="J39" s="149">
        <f>J40+J42</f>
        <v>0</v>
      </c>
      <c r="K39" s="149">
        <f>K40+K42</f>
        <v>0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s="25" customFormat="1" ht="15" customHeight="1">
      <c r="A40" s="48"/>
      <c r="B40" s="205"/>
      <c r="C40" s="95" t="s">
        <v>74</v>
      </c>
      <c r="D40" s="81" t="s">
        <v>118</v>
      </c>
      <c r="E40" s="146">
        <v>300</v>
      </c>
      <c r="F40" s="146">
        <v>0</v>
      </c>
      <c r="G40" s="147">
        <f aca="true" t="shared" si="6" ref="G40:G45">F40/E40</f>
        <v>0</v>
      </c>
      <c r="H40" s="158">
        <v>300</v>
      </c>
      <c r="I40" s="150">
        <v>0</v>
      </c>
      <c r="J40" s="150">
        <v>0</v>
      </c>
      <c r="K40" s="150">
        <v>0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s="25" customFormat="1" ht="24.75" customHeight="1">
      <c r="A41" s="48"/>
      <c r="B41" s="205"/>
      <c r="C41" s="95" t="s">
        <v>168</v>
      </c>
      <c r="D41" s="160" t="s">
        <v>169</v>
      </c>
      <c r="E41" s="146">
        <v>0</v>
      </c>
      <c r="F41" s="146">
        <v>315</v>
      </c>
      <c r="G41" s="147">
        <v>0</v>
      </c>
      <c r="H41" s="158">
        <v>0</v>
      </c>
      <c r="I41" s="150">
        <v>315</v>
      </c>
      <c r="J41" s="150">
        <v>0</v>
      </c>
      <c r="K41" s="150">
        <v>0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s="25" customFormat="1" ht="14.25" customHeight="1">
      <c r="A42" s="48"/>
      <c r="B42" s="206"/>
      <c r="C42" s="95" t="s">
        <v>45</v>
      </c>
      <c r="D42" s="77" t="s">
        <v>13</v>
      </c>
      <c r="E42" s="146">
        <v>200</v>
      </c>
      <c r="F42" s="146">
        <v>73</v>
      </c>
      <c r="G42" s="147">
        <f t="shared" si="6"/>
        <v>0.365</v>
      </c>
      <c r="H42" s="158">
        <v>200</v>
      </c>
      <c r="I42" s="150">
        <v>73</v>
      </c>
      <c r="J42" s="150">
        <v>0</v>
      </c>
      <c r="K42" s="150">
        <v>0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ht="54.75" customHeight="1">
      <c r="A43" s="83">
        <v>751</v>
      </c>
      <c r="B43" s="72"/>
      <c r="C43" s="79"/>
      <c r="D43" s="84" t="s">
        <v>16</v>
      </c>
      <c r="E43" s="152">
        <f>E44</f>
        <v>6190</v>
      </c>
      <c r="F43" s="152">
        <f>F44</f>
        <v>3096</v>
      </c>
      <c r="G43" s="153">
        <f>F43/E43</f>
        <v>0.5001615508885299</v>
      </c>
      <c r="H43" s="161">
        <f aca="true" t="shared" si="7" ref="H43:K44">H44</f>
        <v>6190</v>
      </c>
      <c r="I43" s="161">
        <f t="shared" si="7"/>
        <v>3096</v>
      </c>
      <c r="J43" s="161">
        <f t="shared" si="7"/>
        <v>0</v>
      </c>
      <c r="K43" s="161">
        <f t="shared" si="7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ht="38.25" customHeight="1">
      <c r="A44" s="120"/>
      <c r="B44" s="72">
        <v>75101</v>
      </c>
      <c r="C44" s="73"/>
      <c r="D44" s="74" t="s">
        <v>46</v>
      </c>
      <c r="E44" s="144">
        <f>E45</f>
        <v>6190</v>
      </c>
      <c r="F44" s="144">
        <f>F45</f>
        <v>3096</v>
      </c>
      <c r="G44" s="145">
        <f t="shared" si="6"/>
        <v>0.5001615508885299</v>
      </c>
      <c r="H44" s="149">
        <f t="shared" si="7"/>
        <v>6190</v>
      </c>
      <c r="I44" s="149">
        <f t="shared" si="7"/>
        <v>3096</v>
      </c>
      <c r="J44" s="149">
        <f t="shared" si="7"/>
        <v>0</v>
      </c>
      <c r="K44" s="149">
        <f t="shared" si="7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25" customFormat="1" ht="80.25" customHeight="1">
      <c r="A45" s="112"/>
      <c r="B45" s="42"/>
      <c r="C45" s="75" t="s">
        <v>36</v>
      </c>
      <c r="D45" s="38" t="s">
        <v>110</v>
      </c>
      <c r="E45" s="146">
        <v>6190</v>
      </c>
      <c r="F45" s="146">
        <v>3096</v>
      </c>
      <c r="G45" s="147">
        <f t="shared" si="6"/>
        <v>0.5001615508885299</v>
      </c>
      <c r="H45" s="150">
        <v>6190</v>
      </c>
      <c r="I45" s="150">
        <v>3096</v>
      </c>
      <c r="J45" s="150">
        <v>0</v>
      </c>
      <c r="K45" s="150">
        <v>0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1:29" s="25" customFormat="1" ht="27.75" customHeight="1">
      <c r="A46" s="68">
        <v>754</v>
      </c>
      <c r="B46" s="70"/>
      <c r="C46" s="69"/>
      <c r="D46" s="80" t="s">
        <v>31</v>
      </c>
      <c r="E46" s="152">
        <f>E47+E49</f>
        <v>50000</v>
      </c>
      <c r="F46" s="152">
        <f>F47+F49</f>
        <v>17373.26</v>
      </c>
      <c r="G46" s="153">
        <f>F46/E46</f>
        <v>0.3474652</v>
      </c>
      <c r="H46" s="161">
        <f>H47+H49</f>
        <v>50000</v>
      </c>
      <c r="I46" s="161">
        <f>I47+I49</f>
        <v>17373.26</v>
      </c>
      <c r="J46" s="161">
        <f>J47+J49</f>
        <v>0</v>
      </c>
      <c r="K46" s="161">
        <f>K47+K49</f>
        <v>0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1:29" ht="13.5" customHeight="1">
      <c r="A47" s="48"/>
      <c r="B47" s="72">
        <v>75414</v>
      </c>
      <c r="C47" s="73"/>
      <c r="D47" s="74" t="s">
        <v>170</v>
      </c>
      <c r="E47" s="144">
        <f>E48</f>
        <v>0</v>
      </c>
      <c r="F47" s="144">
        <f>F48</f>
        <v>1283.26</v>
      </c>
      <c r="G47" s="145">
        <v>0</v>
      </c>
      <c r="H47" s="149">
        <f>H48</f>
        <v>0</v>
      </c>
      <c r="I47" s="149">
        <f>I48</f>
        <v>1283.26</v>
      </c>
      <c r="J47" s="149">
        <f>J48</f>
        <v>0</v>
      </c>
      <c r="K47" s="149">
        <f>K48</f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ht="27" customHeight="1">
      <c r="A48" s="46"/>
      <c r="B48" s="54"/>
      <c r="C48" s="75" t="s">
        <v>124</v>
      </c>
      <c r="D48" s="81" t="s">
        <v>125</v>
      </c>
      <c r="E48" s="146">
        <v>0</v>
      </c>
      <c r="F48" s="146">
        <v>1283.26</v>
      </c>
      <c r="G48" s="147">
        <v>0</v>
      </c>
      <c r="H48" s="150">
        <v>0</v>
      </c>
      <c r="I48" s="150">
        <v>1283.26</v>
      </c>
      <c r="J48" s="150">
        <v>0</v>
      </c>
      <c r="K48" s="150">
        <v>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ht="15" customHeight="1">
      <c r="A49" s="48"/>
      <c r="B49" s="87">
        <v>75416</v>
      </c>
      <c r="C49" s="73"/>
      <c r="D49" s="74" t="s">
        <v>171</v>
      </c>
      <c r="E49" s="144">
        <f aca="true" t="shared" si="8" ref="E49:K49">E50</f>
        <v>50000</v>
      </c>
      <c r="F49" s="144">
        <f t="shared" si="8"/>
        <v>16090</v>
      </c>
      <c r="G49" s="145">
        <f t="shared" si="8"/>
        <v>0.3218</v>
      </c>
      <c r="H49" s="149">
        <f t="shared" si="8"/>
        <v>50000</v>
      </c>
      <c r="I49" s="149">
        <f t="shared" si="8"/>
        <v>16090</v>
      </c>
      <c r="J49" s="149">
        <f t="shared" si="8"/>
        <v>0</v>
      </c>
      <c r="K49" s="149">
        <f t="shared" si="8"/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ht="38.25" customHeight="1">
      <c r="A50" s="46"/>
      <c r="B50" s="54"/>
      <c r="C50" s="75" t="s">
        <v>47</v>
      </c>
      <c r="D50" s="160" t="s">
        <v>172</v>
      </c>
      <c r="E50" s="146">
        <v>50000</v>
      </c>
      <c r="F50" s="146">
        <v>16090</v>
      </c>
      <c r="G50" s="147">
        <f>F50/E50</f>
        <v>0.3218</v>
      </c>
      <c r="H50" s="150">
        <v>50000</v>
      </c>
      <c r="I50" s="150">
        <v>16090</v>
      </c>
      <c r="J50" s="150">
        <v>0</v>
      </c>
      <c r="K50" s="150">
        <v>0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ht="77.25" customHeight="1">
      <c r="A51" s="65">
        <v>756</v>
      </c>
      <c r="B51" s="66"/>
      <c r="C51" s="67"/>
      <c r="D51" s="80" t="s">
        <v>28</v>
      </c>
      <c r="E51" s="152">
        <f>E52+E55+E64+E75+E81</f>
        <v>66313630</v>
      </c>
      <c r="F51" s="152">
        <f>F52+F55+F64+F75+F81</f>
        <v>38253898.04</v>
      </c>
      <c r="G51" s="153">
        <f>F51/E51</f>
        <v>0.5768632789367736</v>
      </c>
      <c r="H51" s="155">
        <f>H52+H55+H64+H75+H81</f>
        <v>66089022</v>
      </c>
      <c r="I51" s="155">
        <f>I52+I55+I64+I75+I81</f>
        <v>38253898.04</v>
      </c>
      <c r="J51" s="155">
        <f>J52+J55+J64+J75+J81</f>
        <v>224608</v>
      </c>
      <c r="K51" s="155">
        <f>K52+K55+K64+K75+K81</f>
        <v>0</v>
      </c>
      <c r="L51" s="123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ht="27" customHeight="1">
      <c r="A52" s="45"/>
      <c r="B52" s="72">
        <v>75601</v>
      </c>
      <c r="C52" s="73"/>
      <c r="D52" s="74" t="s">
        <v>48</v>
      </c>
      <c r="E52" s="144">
        <f>E53+E54</f>
        <v>35000</v>
      </c>
      <c r="F52" s="144">
        <f>F53+F54</f>
        <v>58329.79</v>
      </c>
      <c r="G52" s="145">
        <f>F52/E52</f>
        <v>1.6665654285714286</v>
      </c>
      <c r="H52" s="149">
        <f>H53+H54</f>
        <v>35000</v>
      </c>
      <c r="I52" s="149">
        <f>I53+I54</f>
        <v>58329.79</v>
      </c>
      <c r="J52" s="149">
        <f>J53+J54</f>
        <v>0</v>
      </c>
      <c r="K52" s="149">
        <f>K53+K54</f>
        <v>0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25" customFormat="1" ht="39" customHeight="1">
      <c r="A53" s="48"/>
      <c r="B53" s="185"/>
      <c r="C53" s="75" t="s">
        <v>49</v>
      </c>
      <c r="D53" s="38" t="s">
        <v>111</v>
      </c>
      <c r="E53" s="146">
        <v>35000</v>
      </c>
      <c r="F53" s="146">
        <v>58158.99</v>
      </c>
      <c r="G53" s="147">
        <f>F53/E53</f>
        <v>1.6616854285714284</v>
      </c>
      <c r="H53" s="150">
        <v>35000</v>
      </c>
      <c r="I53" s="150">
        <v>58158.99</v>
      </c>
      <c r="J53" s="150">
        <v>0</v>
      </c>
      <c r="K53" s="150">
        <v>0</v>
      </c>
      <c r="L53" s="26"/>
      <c r="M53" s="26"/>
      <c r="N53" s="26"/>
      <c r="O53" s="26"/>
      <c r="P53" s="26" t="s">
        <v>21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1:29" s="25" customFormat="1" ht="27.75" customHeight="1">
      <c r="A54" s="48"/>
      <c r="B54" s="186"/>
      <c r="C54" s="95" t="s">
        <v>72</v>
      </c>
      <c r="D54" s="38" t="s">
        <v>112</v>
      </c>
      <c r="E54" s="146">
        <v>0</v>
      </c>
      <c r="F54" s="146">
        <v>170.8</v>
      </c>
      <c r="G54" s="147">
        <v>0</v>
      </c>
      <c r="H54" s="150">
        <v>0</v>
      </c>
      <c r="I54" s="150">
        <v>170.8</v>
      </c>
      <c r="J54" s="150">
        <v>0</v>
      </c>
      <c r="K54" s="150">
        <v>0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spans="1:29" ht="68.25" customHeight="1">
      <c r="A55" s="46"/>
      <c r="B55" s="72">
        <v>75615</v>
      </c>
      <c r="C55" s="73"/>
      <c r="D55" s="74" t="s">
        <v>50</v>
      </c>
      <c r="E55" s="144">
        <f>E56+E57+E58+E59+E60+E61+E62+E63</f>
        <v>12387535</v>
      </c>
      <c r="F55" s="144">
        <f>F56+F57+F58+F59+F60+F61+F62+F63</f>
        <v>7065755.39</v>
      </c>
      <c r="G55" s="145">
        <f aca="true" t="shared" si="9" ref="G55:G60">F55/E55</f>
        <v>0.5703923653898858</v>
      </c>
      <c r="H55" s="149">
        <f>H56+H57+H58+H59+H60+H61+H62+H63</f>
        <v>12387535</v>
      </c>
      <c r="I55" s="149">
        <f>I56+I57+I58+I59+I60+I61+I62+I63</f>
        <v>7065755.39</v>
      </c>
      <c r="J55" s="149">
        <v>0</v>
      </c>
      <c r="K55" s="149">
        <v>0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s="25" customFormat="1" ht="12.75">
      <c r="A56" s="48"/>
      <c r="B56" s="55"/>
      <c r="C56" s="75" t="s">
        <v>51</v>
      </c>
      <c r="D56" s="77" t="s">
        <v>113</v>
      </c>
      <c r="E56" s="146">
        <v>12003435</v>
      </c>
      <c r="F56" s="146">
        <v>6833174.04</v>
      </c>
      <c r="G56" s="147">
        <f t="shared" si="9"/>
        <v>0.5692682169728915</v>
      </c>
      <c r="H56" s="150">
        <v>12003435</v>
      </c>
      <c r="I56" s="150">
        <v>6833174.04</v>
      </c>
      <c r="J56" s="150">
        <v>0</v>
      </c>
      <c r="K56" s="150">
        <v>0</v>
      </c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 s="25" customFormat="1" ht="12.75">
      <c r="A57" s="48"/>
      <c r="B57" s="49"/>
      <c r="C57" s="75" t="s">
        <v>52</v>
      </c>
      <c r="D57" s="77" t="s">
        <v>114</v>
      </c>
      <c r="E57" s="146">
        <v>1800</v>
      </c>
      <c r="F57" s="146">
        <v>1644</v>
      </c>
      <c r="G57" s="147">
        <f t="shared" si="9"/>
        <v>0.9133333333333333</v>
      </c>
      <c r="H57" s="150">
        <v>1800</v>
      </c>
      <c r="I57" s="150">
        <v>1644</v>
      </c>
      <c r="J57" s="150">
        <v>0</v>
      </c>
      <c r="K57" s="150">
        <v>0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s="25" customFormat="1" ht="12.75">
      <c r="A58" s="48"/>
      <c r="B58" s="49"/>
      <c r="C58" s="75" t="s">
        <v>53</v>
      </c>
      <c r="D58" s="77" t="s">
        <v>115</v>
      </c>
      <c r="E58" s="146">
        <v>17000</v>
      </c>
      <c r="F58" s="146">
        <v>9667</v>
      </c>
      <c r="G58" s="147">
        <f t="shared" si="9"/>
        <v>0.5686470588235294</v>
      </c>
      <c r="H58" s="150">
        <v>17000</v>
      </c>
      <c r="I58" s="150">
        <v>9667</v>
      </c>
      <c r="J58" s="150">
        <v>0</v>
      </c>
      <c r="K58" s="150">
        <v>0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s="25" customFormat="1" ht="25.5">
      <c r="A59" s="48"/>
      <c r="B59" s="49"/>
      <c r="C59" s="75" t="s">
        <v>54</v>
      </c>
      <c r="D59" s="38" t="s">
        <v>116</v>
      </c>
      <c r="E59" s="146">
        <v>250000</v>
      </c>
      <c r="F59" s="146">
        <v>156531.69</v>
      </c>
      <c r="G59" s="147">
        <f t="shared" si="9"/>
        <v>0.62612676</v>
      </c>
      <c r="H59" s="150">
        <v>250000</v>
      </c>
      <c r="I59" s="150">
        <v>156531.69</v>
      </c>
      <c r="J59" s="150">
        <v>0</v>
      </c>
      <c r="K59" s="150">
        <v>0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s="25" customFormat="1" ht="26.25" customHeight="1">
      <c r="A60" s="48"/>
      <c r="B60" s="49"/>
      <c r="C60" s="75" t="s">
        <v>55</v>
      </c>
      <c r="D60" s="38" t="s">
        <v>117</v>
      </c>
      <c r="E60" s="146">
        <v>80000</v>
      </c>
      <c r="F60" s="146">
        <v>54326.39</v>
      </c>
      <c r="G60" s="147">
        <f t="shared" si="9"/>
        <v>0.679079875</v>
      </c>
      <c r="H60" s="150">
        <v>80000</v>
      </c>
      <c r="I60" s="150">
        <v>54326.39</v>
      </c>
      <c r="J60" s="150">
        <v>0</v>
      </c>
      <c r="K60" s="150">
        <v>0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spans="1:29" s="25" customFormat="1" ht="78" customHeight="1">
      <c r="A61" s="48"/>
      <c r="B61" s="49"/>
      <c r="C61" s="95" t="s">
        <v>127</v>
      </c>
      <c r="D61" s="102" t="s">
        <v>143</v>
      </c>
      <c r="E61" s="146">
        <v>300</v>
      </c>
      <c r="F61" s="146">
        <v>556.8</v>
      </c>
      <c r="G61" s="147">
        <f>F61/E61</f>
        <v>1.8559999999999999</v>
      </c>
      <c r="H61" s="150">
        <v>300</v>
      </c>
      <c r="I61" s="150">
        <v>556.8</v>
      </c>
      <c r="J61" s="150">
        <v>0</v>
      </c>
      <c r="K61" s="150">
        <v>0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s="25" customFormat="1" ht="27" customHeight="1">
      <c r="A62" s="48"/>
      <c r="B62" s="49"/>
      <c r="C62" s="75" t="s">
        <v>72</v>
      </c>
      <c r="D62" s="38" t="s">
        <v>112</v>
      </c>
      <c r="E62" s="146">
        <v>20000</v>
      </c>
      <c r="F62" s="146">
        <v>6168.34</v>
      </c>
      <c r="G62" s="147">
        <f>F62/E62</f>
        <v>0.308417</v>
      </c>
      <c r="H62" s="150">
        <v>20000</v>
      </c>
      <c r="I62" s="150">
        <v>6168.34</v>
      </c>
      <c r="J62" s="150">
        <v>0</v>
      </c>
      <c r="K62" s="150">
        <v>0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s="25" customFormat="1" ht="14.25" customHeight="1">
      <c r="A63" s="46"/>
      <c r="B63" s="50"/>
      <c r="C63" s="75" t="s">
        <v>74</v>
      </c>
      <c r="D63" s="38" t="s">
        <v>118</v>
      </c>
      <c r="E63" s="146">
        <v>15000</v>
      </c>
      <c r="F63" s="146">
        <v>3687.13</v>
      </c>
      <c r="G63" s="147">
        <f>F63/E63</f>
        <v>0.24580866666666668</v>
      </c>
      <c r="H63" s="150">
        <v>15000</v>
      </c>
      <c r="I63" s="150">
        <v>3687.13</v>
      </c>
      <c r="J63" s="150">
        <v>0</v>
      </c>
      <c r="K63" s="150">
        <v>0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</row>
    <row r="64" spans="1:29" ht="66.75" customHeight="1">
      <c r="A64" s="48"/>
      <c r="B64" s="85">
        <v>75616</v>
      </c>
      <c r="C64" s="73"/>
      <c r="D64" s="74" t="s">
        <v>56</v>
      </c>
      <c r="E64" s="144">
        <f>E65+E66+E67+E68+E69+E70+E71+E72+E73+E74</f>
        <v>9185325</v>
      </c>
      <c r="F64" s="144">
        <f>F65+F66+F67+F69+F68+F70+F71+F72+F73+F74</f>
        <v>6928430.139999998</v>
      </c>
      <c r="G64" s="145">
        <f>F64/E64</f>
        <v>0.7542934125901912</v>
      </c>
      <c r="H64" s="149">
        <f>H65+H66+H67+H68+H70+H69+H71+H72+H73+H74</f>
        <v>9185325</v>
      </c>
      <c r="I64" s="144">
        <f>I65+I66+I67+I68+I69+I70+I71+I72+I73+I74</f>
        <v>6928430.139999998</v>
      </c>
      <c r="J64" s="149">
        <v>0</v>
      </c>
      <c r="K64" s="149">
        <v>0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s="25" customFormat="1" ht="12.75">
      <c r="A65" s="48"/>
      <c r="B65" s="55"/>
      <c r="C65" s="75" t="s">
        <v>51</v>
      </c>
      <c r="D65" s="77" t="s">
        <v>113</v>
      </c>
      <c r="E65" s="146">
        <v>6293325</v>
      </c>
      <c r="F65" s="146">
        <v>4365723.45</v>
      </c>
      <c r="G65" s="147">
        <f aca="true" t="shared" si="10" ref="G65:G86">F65/E65</f>
        <v>0.6937069752475837</v>
      </c>
      <c r="H65" s="150">
        <v>6293325</v>
      </c>
      <c r="I65" s="150">
        <v>4365723.45</v>
      </c>
      <c r="J65" s="150">
        <v>0</v>
      </c>
      <c r="K65" s="150">
        <v>0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s="25" customFormat="1" ht="12.75">
      <c r="A66" s="48"/>
      <c r="B66" s="49"/>
      <c r="C66" s="75" t="s">
        <v>52</v>
      </c>
      <c r="D66" s="77" t="s">
        <v>114</v>
      </c>
      <c r="E66" s="146">
        <v>93000</v>
      </c>
      <c r="F66" s="146">
        <v>74606.68</v>
      </c>
      <c r="G66" s="147">
        <f t="shared" si="10"/>
        <v>0.8022223655913978</v>
      </c>
      <c r="H66" s="150">
        <v>93000</v>
      </c>
      <c r="I66" s="150">
        <v>74606.68</v>
      </c>
      <c r="J66" s="150">
        <v>0</v>
      </c>
      <c r="K66" s="150">
        <v>0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67" spans="1:29" s="25" customFormat="1" ht="12.75">
      <c r="A67" s="48"/>
      <c r="B67" s="49"/>
      <c r="C67" s="75" t="s">
        <v>53</v>
      </c>
      <c r="D67" s="77" t="s">
        <v>115</v>
      </c>
      <c r="E67" s="146">
        <v>10000</v>
      </c>
      <c r="F67" s="146">
        <v>7702.27</v>
      </c>
      <c r="G67" s="147">
        <f t="shared" si="10"/>
        <v>0.770227</v>
      </c>
      <c r="H67" s="150">
        <v>10000</v>
      </c>
      <c r="I67" s="150">
        <v>7702.27</v>
      </c>
      <c r="J67" s="150">
        <v>0</v>
      </c>
      <c r="K67" s="150">
        <v>0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1:29" s="25" customFormat="1" ht="25.5">
      <c r="A68" s="48"/>
      <c r="B68" s="49"/>
      <c r="C68" s="75" t="s">
        <v>54</v>
      </c>
      <c r="D68" s="38" t="s">
        <v>116</v>
      </c>
      <c r="E68" s="146">
        <v>900000</v>
      </c>
      <c r="F68" s="146">
        <v>783184.55</v>
      </c>
      <c r="G68" s="147">
        <f t="shared" si="10"/>
        <v>0.8702050555555556</v>
      </c>
      <c r="H68" s="150">
        <v>900000</v>
      </c>
      <c r="I68" s="150">
        <v>783184.55</v>
      </c>
      <c r="J68" s="150">
        <v>0</v>
      </c>
      <c r="K68" s="150">
        <v>0</v>
      </c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</row>
    <row r="69" spans="1:29" s="25" customFormat="1" ht="25.5">
      <c r="A69" s="48"/>
      <c r="B69" s="49"/>
      <c r="C69" s="75" t="s">
        <v>57</v>
      </c>
      <c r="D69" s="38" t="s">
        <v>119</v>
      </c>
      <c r="E69" s="146">
        <v>80000</v>
      </c>
      <c r="F69" s="146">
        <v>151838.31</v>
      </c>
      <c r="G69" s="147">
        <f t="shared" si="10"/>
        <v>1.897978875</v>
      </c>
      <c r="H69" s="150">
        <v>80000</v>
      </c>
      <c r="I69" s="150">
        <v>151838.31</v>
      </c>
      <c r="J69" s="150">
        <v>0</v>
      </c>
      <c r="K69" s="150">
        <v>0</v>
      </c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</row>
    <row r="70" spans="1:29" s="25" customFormat="1" ht="12.75">
      <c r="A70" s="48"/>
      <c r="B70" s="49"/>
      <c r="C70" s="75" t="s">
        <v>58</v>
      </c>
      <c r="D70" s="77" t="s">
        <v>120</v>
      </c>
      <c r="E70" s="146">
        <v>24000</v>
      </c>
      <c r="F70" s="146">
        <v>18036.1</v>
      </c>
      <c r="G70" s="147">
        <f t="shared" si="10"/>
        <v>0.7515041666666666</v>
      </c>
      <c r="H70" s="150">
        <v>24000</v>
      </c>
      <c r="I70" s="150">
        <v>18036.1</v>
      </c>
      <c r="J70" s="150">
        <v>0</v>
      </c>
      <c r="K70" s="150">
        <v>0</v>
      </c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  <row r="71" spans="1:29" s="25" customFormat="1" ht="12.75">
      <c r="A71" s="48"/>
      <c r="B71" s="49"/>
      <c r="C71" s="75" t="s">
        <v>59</v>
      </c>
      <c r="D71" s="77" t="s">
        <v>14</v>
      </c>
      <c r="E71" s="146">
        <v>0</v>
      </c>
      <c r="F71" s="146">
        <v>274</v>
      </c>
      <c r="G71" s="147">
        <v>0</v>
      </c>
      <c r="H71" s="150">
        <v>0</v>
      </c>
      <c r="I71" s="150">
        <v>274</v>
      </c>
      <c r="J71" s="150">
        <v>0</v>
      </c>
      <c r="K71" s="150">
        <v>0</v>
      </c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</row>
    <row r="72" spans="1:29" s="25" customFormat="1" ht="25.5">
      <c r="A72" s="46"/>
      <c r="B72" s="50"/>
      <c r="C72" s="75" t="s">
        <v>55</v>
      </c>
      <c r="D72" s="38" t="s">
        <v>117</v>
      </c>
      <c r="E72" s="146">
        <v>1700000</v>
      </c>
      <c r="F72" s="146">
        <v>1457867.81</v>
      </c>
      <c r="G72" s="147">
        <f t="shared" si="10"/>
        <v>0.8575693</v>
      </c>
      <c r="H72" s="150">
        <v>1700000</v>
      </c>
      <c r="I72" s="150">
        <v>1457867.81</v>
      </c>
      <c r="J72" s="150">
        <v>0</v>
      </c>
      <c r="K72" s="150">
        <v>0</v>
      </c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1:29" s="25" customFormat="1" ht="81" customHeight="1">
      <c r="A73" s="48"/>
      <c r="B73" s="49"/>
      <c r="C73" s="95" t="s">
        <v>127</v>
      </c>
      <c r="D73" s="106" t="s">
        <v>128</v>
      </c>
      <c r="E73" s="146">
        <v>35000</v>
      </c>
      <c r="F73" s="146">
        <v>15905.59</v>
      </c>
      <c r="G73" s="147">
        <f t="shared" si="10"/>
        <v>0.45444542857142856</v>
      </c>
      <c r="H73" s="150">
        <v>35000</v>
      </c>
      <c r="I73" s="150">
        <v>15905.59</v>
      </c>
      <c r="J73" s="150">
        <v>0</v>
      </c>
      <c r="K73" s="150">
        <v>0</v>
      </c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1:29" s="25" customFormat="1" ht="27" customHeight="1">
      <c r="A74" s="48"/>
      <c r="B74" s="50"/>
      <c r="C74" s="75" t="s">
        <v>72</v>
      </c>
      <c r="D74" s="38" t="s">
        <v>112</v>
      </c>
      <c r="E74" s="146">
        <v>50000</v>
      </c>
      <c r="F74" s="146">
        <v>53291.38</v>
      </c>
      <c r="G74" s="147">
        <f t="shared" si="10"/>
        <v>1.0658276</v>
      </c>
      <c r="H74" s="150">
        <v>50000</v>
      </c>
      <c r="I74" s="150">
        <v>53291.38</v>
      </c>
      <c r="J74" s="150">
        <v>0</v>
      </c>
      <c r="K74" s="150">
        <v>0</v>
      </c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spans="1:29" ht="54" customHeight="1">
      <c r="A75" s="46"/>
      <c r="B75" s="72">
        <v>75618</v>
      </c>
      <c r="C75" s="73"/>
      <c r="D75" s="74" t="s">
        <v>60</v>
      </c>
      <c r="E75" s="144">
        <f>SUM(E76:E80)</f>
        <v>1956828</v>
      </c>
      <c r="F75" s="144">
        <f>SUM(F76:F80)</f>
        <v>1199603.35</v>
      </c>
      <c r="G75" s="145">
        <f>F75/E75</f>
        <v>0.613034640755345</v>
      </c>
      <c r="H75" s="149">
        <f>SUM(H76:H80)</f>
        <v>1732220</v>
      </c>
      <c r="I75" s="149">
        <f>SUM(I76:I80)</f>
        <v>1199603.35</v>
      </c>
      <c r="J75" s="149">
        <f>J76+J77+J78+J80</f>
        <v>224608</v>
      </c>
      <c r="K75" s="149">
        <f>K76+K77+K78+K80</f>
        <v>0</v>
      </c>
      <c r="L75" s="24"/>
      <c r="M75" s="2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25" customFormat="1" ht="15.75" customHeight="1">
      <c r="A76" s="48"/>
      <c r="B76" s="55"/>
      <c r="C76" s="75" t="s">
        <v>61</v>
      </c>
      <c r="D76" s="38" t="s">
        <v>15</v>
      </c>
      <c r="E76" s="146">
        <v>350000</v>
      </c>
      <c r="F76" s="146">
        <v>254294.75</v>
      </c>
      <c r="G76" s="147">
        <f t="shared" si="10"/>
        <v>0.7265564285714285</v>
      </c>
      <c r="H76" s="150">
        <v>350000</v>
      </c>
      <c r="I76" s="150">
        <v>254294.75</v>
      </c>
      <c r="J76" s="150">
        <v>0</v>
      </c>
      <c r="K76" s="150">
        <v>0</v>
      </c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s="25" customFormat="1" ht="26.25" customHeight="1">
      <c r="A77" s="46"/>
      <c r="B77" s="50"/>
      <c r="C77" s="75" t="s">
        <v>63</v>
      </c>
      <c r="D77" s="38" t="s">
        <v>62</v>
      </c>
      <c r="E77" s="146">
        <v>700000</v>
      </c>
      <c r="F77" s="146">
        <v>560152.78</v>
      </c>
      <c r="G77" s="147">
        <f t="shared" si="10"/>
        <v>0.8002182571428572</v>
      </c>
      <c r="H77" s="150">
        <v>700000</v>
      </c>
      <c r="I77" s="150">
        <v>560152.78</v>
      </c>
      <c r="J77" s="150">
        <v>0</v>
      </c>
      <c r="K77" s="150">
        <v>0</v>
      </c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spans="1:29" s="25" customFormat="1" ht="59.25" customHeight="1">
      <c r="A78" s="48"/>
      <c r="B78" s="49"/>
      <c r="C78" s="75" t="s">
        <v>64</v>
      </c>
      <c r="D78" s="38" t="s">
        <v>65</v>
      </c>
      <c r="E78" s="146">
        <v>670000</v>
      </c>
      <c r="F78" s="146">
        <v>372935.82</v>
      </c>
      <c r="G78" s="147">
        <f t="shared" si="10"/>
        <v>0.5566206268656716</v>
      </c>
      <c r="H78" s="156">
        <v>670000</v>
      </c>
      <c r="I78" s="156">
        <v>372935.82</v>
      </c>
      <c r="J78" s="156">
        <v>0</v>
      </c>
      <c r="K78" s="156">
        <v>0</v>
      </c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</row>
    <row r="79" spans="1:29" s="25" customFormat="1" ht="26.25" customHeight="1">
      <c r="A79" s="48"/>
      <c r="B79" s="49"/>
      <c r="C79" s="75" t="s">
        <v>173</v>
      </c>
      <c r="D79" s="160" t="s">
        <v>174</v>
      </c>
      <c r="E79" s="146">
        <v>12220</v>
      </c>
      <c r="F79" s="146">
        <v>12220</v>
      </c>
      <c r="G79" s="147">
        <f t="shared" si="10"/>
        <v>1</v>
      </c>
      <c r="H79" s="156">
        <v>12220</v>
      </c>
      <c r="I79" s="156">
        <v>12220</v>
      </c>
      <c r="J79" s="156">
        <v>0</v>
      </c>
      <c r="K79" s="156">
        <v>0</v>
      </c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</row>
    <row r="80" spans="1:29" s="25" customFormat="1" ht="81.75" customHeight="1">
      <c r="A80" s="48"/>
      <c r="B80" s="49"/>
      <c r="C80" s="75" t="s">
        <v>160</v>
      </c>
      <c r="D80" s="160" t="s">
        <v>161</v>
      </c>
      <c r="E80" s="146">
        <v>224608</v>
      </c>
      <c r="F80" s="146">
        <v>0</v>
      </c>
      <c r="G80" s="147">
        <f>F80/E80</f>
        <v>0</v>
      </c>
      <c r="H80" s="156">
        <v>0</v>
      </c>
      <c r="I80" s="156">
        <v>0</v>
      </c>
      <c r="J80" s="156">
        <v>224608</v>
      </c>
      <c r="K80" s="156">
        <v>0</v>
      </c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</row>
    <row r="81" spans="1:29" ht="39.75" customHeight="1">
      <c r="A81" s="48"/>
      <c r="B81" s="72">
        <v>75621</v>
      </c>
      <c r="C81" s="73"/>
      <c r="D81" s="74" t="s">
        <v>66</v>
      </c>
      <c r="E81" s="144">
        <f>E82+E83</f>
        <v>42748942</v>
      </c>
      <c r="F81" s="144">
        <f>F82+F83</f>
        <v>23001779.37</v>
      </c>
      <c r="G81" s="145">
        <f t="shared" si="10"/>
        <v>0.5380666349590594</v>
      </c>
      <c r="H81" s="149">
        <f>H82+H83</f>
        <v>42748942</v>
      </c>
      <c r="I81" s="149">
        <f>I82+I83</f>
        <v>23001779.37</v>
      </c>
      <c r="J81" s="149">
        <v>0</v>
      </c>
      <c r="K81" s="149">
        <v>0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ht="24.75" customHeight="1">
      <c r="A82" s="48"/>
      <c r="B82" s="203"/>
      <c r="C82" s="75" t="s">
        <v>67</v>
      </c>
      <c r="D82" s="81" t="s">
        <v>48</v>
      </c>
      <c r="E82" s="146">
        <v>39748942</v>
      </c>
      <c r="F82" s="146">
        <v>19404678</v>
      </c>
      <c r="G82" s="147">
        <f t="shared" si="10"/>
        <v>0.4881809935972635</v>
      </c>
      <c r="H82" s="156">
        <v>39748942</v>
      </c>
      <c r="I82" s="156">
        <v>19404678</v>
      </c>
      <c r="J82" s="156">
        <v>0</v>
      </c>
      <c r="K82" s="156">
        <v>0</v>
      </c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ht="27" customHeight="1">
      <c r="A83" s="48"/>
      <c r="B83" s="204"/>
      <c r="C83" s="75" t="s">
        <v>68</v>
      </c>
      <c r="D83" s="81" t="s">
        <v>129</v>
      </c>
      <c r="E83" s="146">
        <v>3000000</v>
      </c>
      <c r="F83" s="146">
        <v>3597101.37</v>
      </c>
      <c r="G83" s="147">
        <f t="shared" si="10"/>
        <v>1.19903379</v>
      </c>
      <c r="H83" s="156">
        <v>3000000</v>
      </c>
      <c r="I83" s="156">
        <v>3597101.37</v>
      </c>
      <c r="J83" s="156">
        <v>0</v>
      </c>
      <c r="K83" s="156">
        <v>0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ht="18" customHeight="1">
      <c r="A84" s="65">
        <v>758</v>
      </c>
      <c r="B84" s="66"/>
      <c r="C84" s="67"/>
      <c r="D84" s="80" t="s">
        <v>8</v>
      </c>
      <c r="E84" s="152">
        <f>E85+E87+E90</f>
        <v>25544613</v>
      </c>
      <c r="F84" s="152">
        <f>F85+F87+F90</f>
        <v>15703812.69</v>
      </c>
      <c r="G84" s="153">
        <f>F84/E84</f>
        <v>0.6147602506250535</v>
      </c>
      <c r="H84" s="155">
        <f>H85+H87+H90</f>
        <v>25544613</v>
      </c>
      <c r="I84" s="155">
        <f>I85+I87+I90</f>
        <v>15703812.69</v>
      </c>
      <c r="J84" s="155">
        <f>J85+J87+J90</f>
        <v>0</v>
      </c>
      <c r="K84" s="155">
        <f>K85+K87+K90</f>
        <v>0</v>
      </c>
      <c r="L84" s="24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ht="39" customHeight="1">
      <c r="A85" s="45"/>
      <c r="B85" s="72">
        <v>75801</v>
      </c>
      <c r="C85" s="73"/>
      <c r="D85" s="74" t="s">
        <v>69</v>
      </c>
      <c r="E85" s="144">
        <f>E86</f>
        <v>25001011</v>
      </c>
      <c r="F85" s="144">
        <f>F86</f>
        <v>15385240</v>
      </c>
      <c r="G85" s="145">
        <f>F85/E85</f>
        <v>0.6153847138421722</v>
      </c>
      <c r="H85" s="149">
        <f>H86</f>
        <v>25001011</v>
      </c>
      <c r="I85" s="149">
        <f>I86</f>
        <v>15385240</v>
      </c>
      <c r="J85" s="149">
        <f>J86</f>
        <v>0</v>
      </c>
      <c r="K85" s="149">
        <f>K86</f>
        <v>0</v>
      </c>
      <c r="L85" s="24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25" customFormat="1" ht="13.5" customHeight="1">
      <c r="A86" s="48"/>
      <c r="B86" s="56"/>
      <c r="C86" s="75" t="s">
        <v>70</v>
      </c>
      <c r="D86" s="38" t="s">
        <v>30</v>
      </c>
      <c r="E86" s="146">
        <v>25001011</v>
      </c>
      <c r="F86" s="146">
        <v>15385240</v>
      </c>
      <c r="G86" s="147">
        <f t="shared" si="10"/>
        <v>0.6153847138421722</v>
      </c>
      <c r="H86" s="150">
        <v>25001011</v>
      </c>
      <c r="I86" s="150">
        <v>15385240</v>
      </c>
      <c r="J86" s="150">
        <v>0</v>
      </c>
      <c r="K86" s="150">
        <v>0</v>
      </c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</row>
    <row r="87" spans="1:29" ht="13.5" customHeight="1">
      <c r="A87" s="48"/>
      <c r="B87" s="66">
        <v>75814</v>
      </c>
      <c r="C87" s="86"/>
      <c r="D87" s="82" t="s">
        <v>73</v>
      </c>
      <c r="E87" s="144">
        <f>SUM(E88:E89)</f>
        <v>262700</v>
      </c>
      <c r="F87" s="144">
        <f>SUM(F88:F89)</f>
        <v>178118.69</v>
      </c>
      <c r="G87" s="145">
        <f>F87/E87</f>
        <v>0.6780307955843167</v>
      </c>
      <c r="H87" s="149">
        <f>H88+H89</f>
        <v>262700</v>
      </c>
      <c r="I87" s="149">
        <f>I88+I89</f>
        <v>178118.69</v>
      </c>
      <c r="J87" s="149">
        <f>J88+J89</f>
        <v>0</v>
      </c>
      <c r="K87" s="149">
        <f>K88+K89</f>
        <v>0</v>
      </c>
      <c r="L87" s="24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ht="13.5" customHeight="1">
      <c r="A88" s="48"/>
      <c r="B88" s="214"/>
      <c r="C88" s="75" t="s">
        <v>74</v>
      </c>
      <c r="D88" s="38" t="s">
        <v>118</v>
      </c>
      <c r="E88" s="146">
        <v>150000</v>
      </c>
      <c r="F88" s="146">
        <v>0</v>
      </c>
      <c r="G88" s="147">
        <f>F88/E88</f>
        <v>0</v>
      </c>
      <c r="H88" s="156">
        <v>150000</v>
      </c>
      <c r="I88" s="156">
        <v>0</v>
      </c>
      <c r="J88" s="156">
        <v>0</v>
      </c>
      <c r="K88" s="156">
        <v>0</v>
      </c>
      <c r="L88" s="24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ht="24.75" customHeight="1">
      <c r="A89" s="48"/>
      <c r="B89" s="215"/>
      <c r="C89" s="95" t="s">
        <v>124</v>
      </c>
      <c r="D89" s="81" t="s">
        <v>125</v>
      </c>
      <c r="E89" s="146">
        <v>112700</v>
      </c>
      <c r="F89" s="146">
        <v>178118.69</v>
      </c>
      <c r="G89" s="147">
        <v>0</v>
      </c>
      <c r="H89" s="156">
        <v>112700</v>
      </c>
      <c r="I89" s="156">
        <v>178118.69</v>
      </c>
      <c r="J89" s="156">
        <v>0</v>
      </c>
      <c r="K89" s="156">
        <v>0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25" customFormat="1" ht="25.5">
      <c r="A90" s="48"/>
      <c r="B90" s="78">
        <v>75831</v>
      </c>
      <c r="C90" s="79"/>
      <c r="D90" s="74" t="s">
        <v>103</v>
      </c>
      <c r="E90" s="144">
        <f>E91</f>
        <v>280902</v>
      </c>
      <c r="F90" s="144">
        <f>F91</f>
        <v>140454</v>
      </c>
      <c r="G90" s="145">
        <f aca="true" t="shared" si="11" ref="G90:G99">F90/E90</f>
        <v>0.5000106798812397</v>
      </c>
      <c r="H90" s="162">
        <f>H91</f>
        <v>280902</v>
      </c>
      <c r="I90" s="162">
        <f>I91</f>
        <v>140454</v>
      </c>
      <c r="J90" s="162">
        <f>J91</f>
        <v>0</v>
      </c>
      <c r="K90" s="162">
        <f>K91</f>
        <v>0</v>
      </c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1:29" s="25" customFormat="1" ht="15" customHeight="1">
      <c r="A91" s="48"/>
      <c r="B91" s="53"/>
      <c r="C91" s="75" t="s">
        <v>70</v>
      </c>
      <c r="D91" s="38" t="s">
        <v>30</v>
      </c>
      <c r="E91" s="146">
        <v>280902</v>
      </c>
      <c r="F91" s="146">
        <v>140454</v>
      </c>
      <c r="G91" s="147">
        <f t="shared" si="11"/>
        <v>0.5000106798812397</v>
      </c>
      <c r="H91" s="156">
        <v>280902</v>
      </c>
      <c r="I91" s="156">
        <v>140454</v>
      </c>
      <c r="J91" s="156">
        <v>0</v>
      </c>
      <c r="K91" s="156">
        <v>0</v>
      </c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ht="13.5" customHeight="1">
      <c r="A92" s="65">
        <v>801</v>
      </c>
      <c r="B92" s="66"/>
      <c r="C92" s="67"/>
      <c r="D92" s="88" t="s">
        <v>17</v>
      </c>
      <c r="E92" s="152">
        <f>E93+E99+E103+E108+E110</f>
        <v>2382634.42</v>
      </c>
      <c r="F92" s="152">
        <f>F93+F99+F103+F108+F110</f>
        <v>1461583.2</v>
      </c>
      <c r="G92" s="153">
        <f t="shared" si="11"/>
        <v>0.6134315813334049</v>
      </c>
      <c r="H92" s="155">
        <f>H93+H99+H103+H108+H110</f>
        <v>2284863.42</v>
      </c>
      <c r="I92" s="155">
        <f>I93+I99+I103+I108+I110</f>
        <v>1363812.2</v>
      </c>
      <c r="J92" s="155">
        <f>J93+J99+J103+J108+J110</f>
        <v>97771</v>
      </c>
      <c r="K92" s="155">
        <f>K93+K99+K103+K108+K110</f>
        <v>97771</v>
      </c>
      <c r="L92" s="24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ht="15" customHeight="1">
      <c r="A93" s="45"/>
      <c r="B93" s="72">
        <v>80101</v>
      </c>
      <c r="C93" s="73"/>
      <c r="D93" s="74" t="s">
        <v>75</v>
      </c>
      <c r="E93" s="144">
        <f>SUM(E94:E98)</f>
        <v>105771</v>
      </c>
      <c r="F93" s="144">
        <f>SUM(F94:F98)</f>
        <v>157580.28</v>
      </c>
      <c r="G93" s="145">
        <f>F93/E93</f>
        <v>1.489824999290921</v>
      </c>
      <c r="H93" s="149">
        <f>SUM(H94:H97)</f>
        <v>8000</v>
      </c>
      <c r="I93" s="149">
        <f>SUM(I94:I97)</f>
        <v>59809.28</v>
      </c>
      <c r="J93" s="149">
        <f>SUM(J94:J98)</f>
        <v>97771</v>
      </c>
      <c r="K93" s="149">
        <f>SUM(K94:K98)</f>
        <v>97771</v>
      </c>
      <c r="L93" s="24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ht="15" customHeight="1">
      <c r="A94" s="48"/>
      <c r="B94" s="127"/>
      <c r="C94" s="75" t="s">
        <v>74</v>
      </c>
      <c r="D94" s="38" t="s">
        <v>118</v>
      </c>
      <c r="E94" s="146">
        <v>1800</v>
      </c>
      <c r="F94" s="146">
        <v>7.15</v>
      </c>
      <c r="G94" s="147">
        <f t="shared" si="11"/>
        <v>0.0039722222222222225</v>
      </c>
      <c r="H94" s="150">
        <v>1800</v>
      </c>
      <c r="I94" s="150">
        <v>7.15</v>
      </c>
      <c r="J94" s="150">
        <v>0</v>
      </c>
      <c r="K94" s="150">
        <v>0</v>
      </c>
      <c r="L94" s="24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ht="27.75" customHeight="1">
      <c r="A95" s="48"/>
      <c r="B95" s="128"/>
      <c r="C95" s="75" t="s">
        <v>124</v>
      </c>
      <c r="D95" s="81" t="s">
        <v>125</v>
      </c>
      <c r="E95" s="146">
        <v>0</v>
      </c>
      <c r="F95" s="146">
        <v>49338.5</v>
      </c>
      <c r="G95" s="147">
        <v>0</v>
      </c>
      <c r="H95" s="150">
        <v>0</v>
      </c>
      <c r="I95" s="150">
        <v>49338.5</v>
      </c>
      <c r="J95" s="150">
        <v>0</v>
      </c>
      <c r="K95" s="150">
        <v>0</v>
      </c>
      <c r="L95" s="24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ht="15" customHeight="1">
      <c r="A96" s="48"/>
      <c r="B96" s="128"/>
      <c r="C96" s="75" t="s">
        <v>45</v>
      </c>
      <c r="D96" s="38" t="s">
        <v>13</v>
      </c>
      <c r="E96" s="146">
        <v>6200</v>
      </c>
      <c r="F96" s="146">
        <v>4464.35</v>
      </c>
      <c r="G96" s="147">
        <f t="shared" si="11"/>
        <v>0.7200564516129033</v>
      </c>
      <c r="H96" s="156">
        <v>6200</v>
      </c>
      <c r="I96" s="156">
        <v>4464.35</v>
      </c>
      <c r="J96" s="156">
        <v>0</v>
      </c>
      <c r="K96" s="156">
        <v>0</v>
      </c>
      <c r="L96" s="19"/>
      <c r="M96" s="2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ht="51">
      <c r="A97" s="48"/>
      <c r="B97" s="128"/>
      <c r="C97" s="95" t="s">
        <v>141</v>
      </c>
      <c r="D97" s="81" t="s">
        <v>142</v>
      </c>
      <c r="E97" s="146">
        <v>0</v>
      </c>
      <c r="F97" s="146">
        <v>5999.28</v>
      </c>
      <c r="G97" s="147">
        <v>0</v>
      </c>
      <c r="H97" s="156">
        <v>0</v>
      </c>
      <c r="I97" s="156">
        <v>5999.28</v>
      </c>
      <c r="J97" s="156">
        <v>0</v>
      </c>
      <c r="K97" s="156">
        <v>0</v>
      </c>
      <c r="L97" s="19"/>
      <c r="M97" s="2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ht="76.5">
      <c r="A98" s="48"/>
      <c r="B98" s="129"/>
      <c r="C98" s="95" t="s">
        <v>157</v>
      </c>
      <c r="D98" s="135" t="s">
        <v>162</v>
      </c>
      <c r="E98" s="146">
        <v>97771</v>
      </c>
      <c r="F98" s="146">
        <v>97771</v>
      </c>
      <c r="G98" s="147">
        <f>F98/E98</f>
        <v>1</v>
      </c>
      <c r="H98" s="156">
        <v>0</v>
      </c>
      <c r="I98" s="156">
        <v>0</v>
      </c>
      <c r="J98" s="156">
        <v>97771</v>
      </c>
      <c r="K98" s="156">
        <v>97771</v>
      </c>
      <c r="L98" s="19"/>
      <c r="M98" s="2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29" s="25" customFormat="1" ht="25.5">
      <c r="A99" s="48"/>
      <c r="B99" s="115">
        <v>80103</v>
      </c>
      <c r="C99" s="71"/>
      <c r="D99" s="82" t="s">
        <v>94</v>
      </c>
      <c r="E99" s="144">
        <f>SUM(E100:E102)</f>
        <v>159554</v>
      </c>
      <c r="F99" s="144">
        <f>SUM(F100:F102)</f>
        <v>64800.74</v>
      </c>
      <c r="G99" s="145">
        <f t="shared" si="11"/>
        <v>0.40613673113804727</v>
      </c>
      <c r="H99" s="162">
        <f>SUM(H100:H102)</f>
        <v>159554</v>
      </c>
      <c r="I99" s="162">
        <f>SUM(I100:I102)</f>
        <v>64800.74</v>
      </c>
      <c r="J99" s="162">
        <f>SUM(J100:J102)</f>
        <v>0</v>
      </c>
      <c r="K99" s="162">
        <f>SUM(K100:K102)</f>
        <v>0</v>
      </c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s="25" customFormat="1" ht="25.5">
      <c r="A100" s="48"/>
      <c r="B100" s="134"/>
      <c r="C100" s="69" t="s">
        <v>163</v>
      </c>
      <c r="D100" s="135" t="s">
        <v>164</v>
      </c>
      <c r="E100" s="146">
        <v>45200</v>
      </c>
      <c r="F100" s="146">
        <v>5136</v>
      </c>
      <c r="G100" s="147">
        <f aca="true" t="shared" si="12" ref="G100:G106">F100/E100</f>
        <v>0.1136283185840708</v>
      </c>
      <c r="H100" s="156">
        <v>45200</v>
      </c>
      <c r="I100" s="156">
        <v>5136</v>
      </c>
      <c r="J100" s="156">
        <v>0</v>
      </c>
      <c r="K100" s="156">
        <v>0</v>
      </c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s="25" customFormat="1" ht="12.75">
      <c r="A101" s="48"/>
      <c r="B101" s="143"/>
      <c r="C101" s="69" t="s">
        <v>76</v>
      </c>
      <c r="D101" s="38" t="s">
        <v>11</v>
      </c>
      <c r="E101" s="146">
        <v>5500</v>
      </c>
      <c r="F101" s="146">
        <v>5236.74</v>
      </c>
      <c r="G101" s="147">
        <f t="shared" si="12"/>
        <v>0.9521345454545455</v>
      </c>
      <c r="H101" s="156">
        <v>5500</v>
      </c>
      <c r="I101" s="156">
        <v>5236.74</v>
      </c>
      <c r="J101" s="156">
        <v>0</v>
      </c>
      <c r="K101" s="156">
        <v>0</v>
      </c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s="25" customFormat="1" ht="53.25" customHeight="1">
      <c r="A102" s="46"/>
      <c r="B102" s="115"/>
      <c r="C102" s="75" t="s">
        <v>78</v>
      </c>
      <c r="D102" s="38" t="s">
        <v>121</v>
      </c>
      <c r="E102" s="146">
        <v>108854</v>
      </c>
      <c r="F102" s="146">
        <v>54428</v>
      </c>
      <c r="G102" s="147">
        <f t="shared" si="12"/>
        <v>0.5000091866169365</v>
      </c>
      <c r="H102" s="156">
        <v>108854</v>
      </c>
      <c r="I102" s="156">
        <v>54428</v>
      </c>
      <c r="J102" s="156">
        <v>0</v>
      </c>
      <c r="K102" s="156">
        <v>0</v>
      </c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1:29" ht="12.75">
      <c r="A103" s="48"/>
      <c r="B103" s="85">
        <v>80104</v>
      </c>
      <c r="C103" s="73"/>
      <c r="D103" s="74" t="s">
        <v>77</v>
      </c>
      <c r="E103" s="144">
        <f>SUM(E104:E107)</f>
        <v>1779531</v>
      </c>
      <c r="F103" s="144">
        <f>SUM(F104:F107)</f>
        <v>916129.76</v>
      </c>
      <c r="G103" s="145">
        <f t="shared" si="12"/>
        <v>0.5148152856005318</v>
      </c>
      <c r="H103" s="149">
        <f>SUM(H104:H106)</f>
        <v>1779531</v>
      </c>
      <c r="I103" s="149">
        <f>SUM(I104:I106)</f>
        <v>916129.76</v>
      </c>
      <c r="J103" s="149">
        <f>SUM(J104:J106)</f>
        <v>0</v>
      </c>
      <c r="K103" s="149">
        <f>SUM(K104:K106)</f>
        <v>0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ht="25.5">
      <c r="A104" s="48"/>
      <c r="B104" s="97"/>
      <c r="C104" s="75" t="s">
        <v>163</v>
      </c>
      <c r="D104" s="135" t="s">
        <v>164</v>
      </c>
      <c r="E104" s="146">
        <v>243000</v>
      </c>
      <c r="F104" s="146">
        <v>62051.84</v>
      </c>
      <c r="G104" s="147">
        <f t="shared" si="12"/>
        <v>0.255357366255144</v>
      </c>
      <c r="H104" s="150">
        <v>243000</v>
      </c>
      <c r="I104" s="150">
        <v>62051.84</v>
      </c>
      <c r="J104" s="150">
        <v>0</v>
      </c>
      <c r="K104" s="150">
        <v>0</v>
      </c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ht="12.75">
      <c r="A105" s="48"/>
      <c r="B105" s="218"/>
      <c r="C105" s="75" t="s">
        <v>76</v>
      </c>
      <c r="D105" s="38" t="s">
        <v>11</v>
      </c>
      <c r="E105" s="146">
        <v>270000</v>
      </c>
      <c r="F105" s="146">
        <v>220810.92</v>
      </c>
      <c r="G105" s="147">
        <f t="shared" si="12"/>
        <v>0.8178182222222222</v>
      </c>
      <c r="H105" s="150">
        <v>270000</v>
      </c>
      <c r="I105" s="150">
        <v>220810.92</v>
      </c>
      <c r="J105" s="150">
        <v>0</v>
      </c>
      <c r="K105" s="150">
        <v>0</v>
      </c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ht="53.25" customHeight="1">
      <c r="A106" s="48"/>
      <c r="B106" s="219"/>
      <c r="C106" s="75" t="s">
        <v>78</v>
      </c>
      <c r="D106" s="38" t="s">
        <v>121</v>
      </c>
      <c r="E106" s="146">
        <v>1266531</v>
      </c>
      <c r="F106" s="146">
        <v>633267</v>
      </c>
      <c r="G106" s="147">
        <f t="shared" si="12"/>
        <v>0.5000011843373751</v>
      </c>
      <c r="H106" s="150">
        <v>1266531</v>
      </c>
      <c r="I106" s="150">
        <v>633267</v>
      </c>
      <c r="J106" s="150">
        <v>0</v>
      </c>
      <c r="K106" s="150">
        <v>0</v>
      </c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ht="0.75" customHeight="1" hidden="1">
      <c r="A107" s="48"/>
      <c r="B107" s="57"/>
      <c r="C107" s="41"/>
      <c r="D107" s="47"/>
      <c r="E107" s="140"/>
      <c r="F107" s="140"/>
      <c r="G107" s="141"/>
      <c r="H107" s="142">
        <f>SUM(H65:H74)</f>
        <v>9185325</v>
      </c>
      <c r="I107" s="142"/>
      <c r="J107" s="142"/>
      <c r="K107" s="142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s="25" customFormat="1" ht="91.5" customHeight="1">
      <c r="A108" s="46"/>
      <c r="B108" s="107">
        <v>80149</v>
      </c>
      <c r="C108" s="79"/>
      <c r="D108" s="74" t="s">
        <v>130</v>
      </c>
      <c r="E108" s="144">
        <f>E109</f>
        <v>29420</v>
      </c>
      <c r="F108" s="144">
        <f>F109</f>
        <v>14714</v>
      </c>
      <c r="G108" s="145">
        <f>F108/E108</f>
        <v>0.5001359619306595</v>
      </c>
      <c r="H108" s="162">
        <f>H109</f>
        <v>29420</v>
      </c>
      <c r="I108" s="162">
        <f>I109</f>
        <v>14714</v>
      </c>
      <c r="J108" s="162">
        <f>J109</f>
        <v>0</v>
      </c>
      <c r="K108" s="162">
        <f>K109</f>
        <v>0</v>
      </c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</row>
    <row r="109" spans="1:29" s="25" customFormat="1" ht="54.75" customHeight="1">
      <c r="A109" s="48"/>
      <c r="B109" s="56"/>
      <c r="C109" s="95" t="s">
        <v>78</v>
      </c>
      <c r="D109" s="38" t="s">
        <v>121</v>
      </c>
      <c r="E109" s="146">
        <v>29420</v>
      </c>
      <c r="F109" s="146">
        <v>14714</v>
      </c>
      <c r="G109" s="147">
        <f>F109/E109</f>
        <v>0.5001359619306595</v>
      </c>
      <c r="H109" s="156">
        <v>29420</v>
      </c>
      <c r="I109" s="156">
        <v>14714</v>
      </c>
      <c r="J109" s="156">
        <v>0</v>
      </c>
      <c r="K109" s="156">
        <v>0</v>
      </c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</row>
    <row r="110" spans="1:29" s="25" customFormat="1" ht="66" customHeight="1">
      <c r="A110" s="48"/>
      <c r="B110" s="66">
        <v>80153</v>
      </c>
      <c r="C110" s="113"/>
      <c r="D110" s="74" t="s">
        <v>145</v>
      </c>
      <c r="E110" s="144">
        <f>E111</f>
        <v>308358.42</v>
      </c>
      <c r="F110" s="144">
        <f>F111</f>
        <v>308358.42</v>
      </c>
      <c r="G110" s="145">
        <f>F110/E110</f>
        <v>1</v>
      </c>
      <c r="H110" s="162">
        <f>H111</f>
        <v>308358.42</v>
      </c>
      <c r="I110" s="162">
        <f>I111</f>
        <v>308358.42</v>
      </c>
      <c r="J110" s="162">
        <f>J111</f>
        <v>0</v>
      </c>
      <c r="K110" s="162">
        <f>K111</f>
        <v>0</v>
      </c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</row>
    <row r="111" spans="1:29" s="25" customFormat="1" ht="51" customHeight="1">
      <c r="A111" s="48"/>
      <c r="B111" s="56"/>
      <c r="C111" s="103" t="s">
        <v>36</v>
      </c>
      <c r="D111" s="38" t="s">
        <v>110</v>
      </c>
      <c r="E111" s="146">
        <v>308358.42</v>
      </c>
      <c r="F111" s="146">
        <v>308358.42</v>
      </c>
      <c r="G111" s="147">
        <f>F111/E111</f>
        <v>1</v>
      </c>
      <c r="H111" s="146">
        <v>308358.42</v>
      </c>
      <c r="I111" s="146">
        <v>308358.42</v>
      </c>
      <c r="J111" s="156">
        <v>0</v>
      </c>
      <c r="K111" s="156">
        <v>0</v>
      </c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</row>
    <row r="112" spans="1:29" s="25" customFormat="1" ht="15" customHeight="1">
      <c r="A112" s="65">
        <v>851</v>
      </c>
      <c r="B112" s="89"/>
      <c r="C112" s="91"/>
      <c r="D112" s="80" t="s">
        <v>93</v>
      </c>
      <c r="E112" s="152">
        <f>E113+E116</f>
        <v>21424</v>
      </c>
      <c r="F112" s="152">
        <f>F113+F116</f>
        <v>19643.940000000002</v>
      </c>
      <c r="G112" s="153">
        <f>F112/E112</f>
        <v>0.9169128080657208</v>
      </c>
      <c r="H112" s="155">
        <f>H113+H116</f>
        <v>21424</v>
      </c>
      <c r="I112" s="155">
        <f>I113+I116</f>
        <v>19643.940000000002</v>
      </c>
      <c r="J112" s="155">
        <f>J116</f>
        <v>0</v>
      </c>
      <c r="K112" s="155">
        <f>K116</f>
        <v>0</v>
      </c>
      <c r="L112" s="125"/>
      <c r="M112" s="125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</row>
    <row r="113" spans="1:29" s="25" customFormat="1" ht="15" customHeight="1">
      <c r="A113" s="178"/>
      <c r="B113" s="87">
        <v>85154</v>
      </c>
      <c r="C113" s="92"/>
      <c r="D113" s="74" t="s">
        <v>98</v>
      </c>
      <c r="E113" s="144">
        <f aca="true" t="shared" si="13" ref="E113:K113">E114</f>
        <v>0</v>
      </c>
      <c r="F113" s="144">
        <f>SUM(F114:F115)</f>
        <v>6914.9400000000005</v>
      </c>
      <c r="G113" s="145">
        <f t="shared" si="13"/>
        <v>0</v>
      </c>
      <c r="H113" s="162">
        <f t="shared" si="13"/>
        <v>0</v>
      </c>
      <c r="I113" s="162">
        <f>SUM(I114:I115)</f>
        <v>6914.9400000000005</v>
      </c>
      <c r="J113" s="162">
        <f t="shared" si="13"/>
        <v>0</v>
      </c>
      <c r="K113" s="162">
        <f t="shared" si="13"/>
        <v>0</v>
      </c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</row>
    <row r="114" spans="1:29" s="25" customFormat="1" ht="24.75" customHeight="1">
      <c r="A114" s="178"/>
      <c r="B114" s="54"/>
      <c r="C114" s="103" t="s">
        <v>124</v>
      </c>
      <c r="D114" s="81" t="s">
        <v>125</v>
      </c>
      <c r="E114" s="146">
        <v>0</v>
      </c>
      <c r="F114" s="146">
        <v>454.02</v>
      </c>
      <c r="G114" s="147">
        <v>0</v>
      </c>
      <c r="H114" s="156">
        <v>0</v>
      </c>
      <c r="I114" s="156">
        <v>454.02</v>
      </c>
      <c r="J114" s="156">
        <v>0</v>
      </c>
      <c r="K114" s="156">
        <v>0</v>
      </c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</row>
    <row r="115" spans="1:29" s="25" customFormat="1" ht="90.75" customHeight="1">
      <c r="A115" s="52"/>
      <c r="B115" s="51"/>
      <c r="C115" s="103" t="s">
        <v>175</v>
      </c>
      <c r="D115" s="160" t="s">
        <v>176</v>
      </c>
      <c r="E115" s="146">
        <v>0</v>
      </c>
      <c r="F115" s="146">
        <v>6460.92</v>
      </c>
      <c r="G115" s="147">
        <v>0</v>
      </c>
      <c r="H115" s="156">
        <v>0</v>
      </c>
      <c r="I115" s="156">
        <v>6460.92</v>
      </c>
      <c r="J115" s="156">
        <v>0</v>
      </c>
      <c r="K115" s="156">
        <v>0</v>
      </c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</row>
    <row r="116" spans="1:29" s="25" customFormat="1" ht="15" customHeight="1">
      <c r="A116" s="52"/>
      <c r="B116" s="87">
        <v>85195</v>
      </c>
      <c r="C116" s="75"/>
      <c r="D116" s="74" t="s">
        <v>35</v>
      </c>
      <c r="E116" s="144">
        <f>E117+E118</f>
        <v>21424</v>
      </c>
      <c r="F116" s="144">
        <f>F117+F118</f>
        <v>12729</v>
      </c>
      <c r="G116" s="145">
        <f>F116/E116</f>
        <v>0.5941467513069455</v>
      </c>
      <c r="H116" s="162">
        <f>H117+H118</f>
        <v>21424</v>
      </c>
      <c r="I116" s="162">
        <f>I117+I118</f>
        <v>12729</v>
      </c>
      <c r="J116" s="162">
        <f>J117+J118</f>
        <v>0</v>
      </c>
      <c r="K116" s="162">
        <f>K117+K118</f>
        <v>0</v>
      </c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</row>
    <row r="117" spans="1:29" s="25" customFormat="1" ht="15.75" customHeight="1">
      <c r="A117" s="52"/>
      <c r="B117" s="122"/>
      <c r="C117" s="75" t="s">
        <v>177</v>
      </c>
      <c r="D117" s="38" t="s">
        <v>13</v>
      </c>
      <c r="E117" s="146">
        <v>19624</v>
      </c>
      <c r="F117" s="146">
        <v>11472</v>
      </c>
      <c r="G117" s="147">
        <f>F117/E117</f>
        <v>0.5845902975947819</v>
      </c>
      <c r="H117" s="156">
        <v>19624</v>
      </c>
      <c r="I117" s="156">
        <v>11472</v>
      </c>
      <c r="J117" s="156">
        <v>0</v>
      </c>
      <c r="K117" s="156">
        <v>0</v>
      </c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</row>
    <row r="118" spans="1:29" s="25" customFormat="1" ht="93" customHeight="1">
      <c r="A118" s="52"/>
      <c r="B118" s="58"/>
      <c r="C118" s="75" t="s">
        <v>36</v>
      </c>
      <c r="D118" s="38" t="s">
        <v>110</v>
      </c>
      <c r="E118" s="146">
        <v>1800</v>
      </c>
      <c r="F118" s="146">
        <v>1257</v>
      </c>
      <c r="G118" s="147">
        <f aca="true" t="shared" si="14" ref="G118:G124">F118/E118</f>
        <v>0.6983333333333334</v>
      </c>
      <c r="H118" s="156">
        <v>1800</v>
      </c>
      <c r="I118" s="156">
        <v>1257</v>
      </c>
      <c r="J118" s="156">
        <v>0</v>
      </c>
      <c r="K118" s="156">
        <v>0</v>
      </c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</row>
    <row r="119" spans="1:29" ht="14.25" customHeight="1">
      <c r="A119" s="65">
        <v>852</v>
      </c>
      <c r="B119" s="66"/>
      <c r="C119" s="67"/>
      <c r="D119" s="68" t="s">
        <v>23</v>
      </c>
      <c r="E119" s="152">
        <f>E120+E122+E124+E127+E130+E133+E139+E144+E146</f>
        <v>1519993</v>
      </c>
      <c r="F119" s="152">
        <f>F120+F122+F124+F127+F130+F133+F139+F144+F146</f>
        <v>777860.18</v>
      </c>
      <c r="G119" s="153">
        <f>F119/E119</f>
        <v>0.5117524751758725</v>
      </c>
      <c r="H119" s="155">
        <f>H120+H122+H124+H127+H130+H133+H139+H144+H146</f>
        <v>1519993</v>
      </c>
      <c r="I119" s="155">
        <f>I120+I122+I124+I127+I130+I133+I139+I144+I146</f>
        <v>777860.18</v>
      </c>
      <c r="J119" s="155">
        <f>J120+J122+J124+J127+J130+J133+J139+J144+J146</f>
        <v>0</v>
      </c>
      <c r="K119" s="161">
        <f>K120+K122+K124+K127+K130+K133+K139+K144+K146</f>
        <v>0</v>
      </c>
      <c r="L119" s="24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1:29" ht="14.25" customHeight="1">
      <c r="A120" s="116"/>
      <c r="B120" s="66">
        <v>85202</v>
      </c>
      <c r="C120" s="71"/>
      <c r="D120" s="66" t="s">
        <v>144</v>
      </c>
      <c r="E120" s="144">
        <f aca="true" t="shared" si="15" ref="E120:K120">E121</f>
        <v>0</v>
      </c>
      <c r="F120" s="144">
        <f t="shared" si="15"/>
        <v>1158.78</v>
      </c>
      <c r="G120" s="145">
        <f t="shared" si="15"/>
        <v>0</v>
      </c>
      <c r="H120" s="162">
        <f t="shared" si="15"/>
        <v>0</v>
      </c>
      <c r="I120" s="162">
        <f t="shared" si="15"/>
        <v>1158.78</v>
      </c>
      <c r="J120" s="162">
        <f t="shared" si="15"/>
        <v>0</v>
      </c>
      <c r="K120" s="149">
        <f t="shared" si="15"/>
        <v>0</v>
      </c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1:29" ht="25.5" customHeight="1">
      <c r="A121" s="131"/>
      <c r="B121" s="66"/>
      <c r="C121" s="69" t="s">
        <v>124</v>
      </c>
      <c r="D121" s="81" t="s">
        <v>125</v>
      </c>
      <c r="E121" s="146">
        <v>0</v>
      </c>
      <c r="F121" s="146">
        <v>1158.78</v>
      </c>
      <c r="G121" s="147">
        <v>0</v>
      </c>
      <c r="H121" s="156">
        <v>0</v>
      </c>
      <c r="I121" s="156">
        <v>1158.78</v>
      </c>
      <c r="J121" s="156">
        <v>0</v>
      </c>
      <c r="K121" s="150">
        <v>0</v>
      </c>
      <c r="L121" s="110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1:29" ht="91.5" customHeight="1">
      <c r="A122" s="48"/>
      <c r="B122" s="107">
        <v>85213</v>
      </c>
      <c r="C122" s="130"/>
      <c r="D122" s="82" t="s">
        <v>79</v>
      </c>
      <c r="E122" s="144">
        <f>E123</f>
        <v>42000</v>
      </c>
      <c r="F122" s="144">
        <f>F123</f>
        <v>19000</v>
      </c>
      <c r="G122" s="145">
        <f t="shared" si="14"/>
        <v>0.4523809523809524</v>
      </c>
      <c r="H122" s="149">
        <f>H123</f>
        <v>42000</v>
      </c>
      <c r="I122" s="149">
        <f>I123</f>
        <v>19000</v>
      </c>
      <c r="J122" s="149">
        <f>J123</f>
        <v>0</v>
      </c>
      <c r="K122" s="149">
        <f>K123</f>
        <v>0</v>
      </c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1:29" s="25" customFormat="1" ht="54" customHeight="1">
      <c r="A123" s="48"/>
      <c r="B123" s="59"/>
      <c r="C123" s="75" t="s">
        <v>78</v>
      </c>
      <c r="D123" s="38" t="s">
        <v>121</v>
      </c>
      <c r="E123" s="146">
        <v>42000</v>
      </c>
      <c r="F123" s="146">
        <v>19000</v>
      </c>
      <c r="G123" s="147">
        <f t="shared" si="14"/>
        <v>0.4523809523809524</v>
      </c>
      <c r="H123" s="150">
        <v>42000</v>
      </c>
      <c r="I123" s="150">
        <v>19000</v>
      </c>
      <c r="J123" s="150">
        <v>0</v>
      </c>
      <c r="K123" s="150">
        <v>0</v>
      </c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</row>
    <row r="124" spans="1:29" ht="39" customHeight="1">
      <c r="A124" s="48"/>
      <c r="B124" s="72">
        <v>85214</v>
      </c>
      <c r="C124" s="73"/>
      <c r="D124" s="74" t="s">
        <v>80</v>
      </c>
      <c r="E124" s="144">
        <f>E125+E126</f>
        <v>174100</v>
      </c>
      <c r="F124" s="144">
        <f>F125+F126</f>
        <v>114345.78</v>
      </c>
      <c r="G124" s="145">
        <f t="shared" si="14"/>
        <v>0.6567821941412981</v>
      </c>
      <c r="H124" s="149">
        <f>H125+H126</f>
        <v>174100</v>
      </c>
      <c r="I124" s="149">
        <f>I125+I126</f>
        <v>114345.78</v>
      </c>
      <c r="J124" s="149">
        <v>0</v>
      </c>
      <c r="K124" s="149">
        <v>0</v>
      </c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1:29" ht="28.5" customHeight="1">
      <c r="A125" s="46"/>
      <c r="B125" s="43"/>
      <c r="C125" s="95" t="s">
        <v>124</v>
      </c>
      <c r="D125" s="81" t="s">
        <v>125</v>
      </c>
      <c r="E125" s="146">
        <v>2500</v>
      </c>
      <c r="F125" s="146">
        <v>4345.78</v>
      </c>
      <c r="G125" s="147">
        <f>F125/E125</f>
        <v>1.7383119999999999</v>
      </c>
      <c r="H125" s="150">
        <v>2500</v>
      </c>
      <c r="I125" s="150">
        <v>4345.78</v>
      </c>
      <c r="J125" s="150">
        <v>0</v>
      </c>
      <c r="K125" s="150">
        <v>0</v>
      </c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1:29" s="25" customFormat="1" ht="53.25" customHeight="1">
      <c r="A126" s="48"/>
      <c r="B126" s="129"/>
      <c r="C126" s="75" t="s">
        <v>78</v>
      </c>
      <c r="D126" s="38" t="s">
        <v>121</v>
      </c>
      <c r="E126" s="146">
        <v>171600</v>
      </c>
      <c r="F126" s="146">
        <v>110000</v>
      </c>
      <c r="G126" s="147">
        <f aca="true" t="shared" si="16" ref="G126:G133">F126/E126</f>
        <v>0.6410256410256411</v>
      </c>
      <c r="H126" s="150">
        <v>171600</v>
      </c>
      <c r="I126" s="150">
        <v>110000</v>
      </c>
      <c r="J126" s="150">
        <v>0</v>
      </c>
      <c r="K126" s="150">
        <v>0</v>
      </c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</row>
    <row r="127" spans="1:29" s="25" customFormat="1" ht="15" customHeight="1">
      <c r="A127" s="48"/>
      <c r="B127" s="66">
        <v>85215</v>
      </c>
      <c r="C127" s="71"/>
      <c r="D127" s="82" t="s">
        <v>97</v>
      </c>
      <c r="E127" s="144">
        <f>E128+E129</f>
        <v>26449</v>
      </c>
      <c r="F127" s="144">
        <f>F128+F129</f>
        <v>10053</v>
      </c>
      <c r="G127" s="145">
        <f t="shared" si="16"/>
        <v>0.38008998449846876</v>
      </c>
      <c r="H127" s="149">
        <f>H128+H129</f>
        <v>26449</v>
      </c>
      <c r="I127" s="149">
        <f>I128+I129</f>
        <v>10053</v>
      </c>
      <c r="J127" s="149">
        <f>J128+J129</f>
        <v>0</v>
      </c>
      <c r="K127" s="149">
        <f>K128+K129</f>
        <v>0</v>
      </c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</row>
    <row r="128" spans="1:29" s="25" customFormat="1" ht="80.25" customHeight="1">
      <c r="A128" s="48"/>
      <c r="B128" s="164"/>
      <c r="C128" s="75" t="s">
        <v>36</v>
      </c>
      <c r="D128" s="38" t="s">
        <v>110</v>
      </c>
      <c r="E128" s="146">
        <v>5239</v>
      </c>
      <c r="F128" s="146">
        <v>5003</v>
      </c>
      <c r="G128" s="147">
        <f t="shared" si="16"/>
        <v>0.9549532353502577</v>
      </c>
      <c r="H128" s="150">
        <v>5239</v>
      </c>
      <c r="I128" s="150">
        <v>5003</v>
      </c>
      <c r="J128" s="150">
        <v>0</v>
      </c>
      <c r="K128" s="150">
        <v>0</v>
      </c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</row>
    <row r="129" spans="1:29" s="25" customFormat="1" ht="78.75" customHeight="1">
      <c r="A129" s="48"/>
      <c r="B129" s="163"/>
      <c r="C129" s="75" t="s">
        <v>178</v>
      </c>
      <c r="D129" s="135" t="s">
        <v>179</v>
      </c>
      <c r="E129" s="146">
        <v>21210</v>
      </c>
      <c r="F129" s="146">
        <v>5050</v>
      </c>
      <c r="G129" s="147">
        <f>F129/E129</f>
        <v>0.23809523809523808</v>
      </c>
      <c r="H129" s="150">
        <v>21210</v>
      </c>
      <c r="I129" s="150">
        <v>5050</v>
      </c>
      <c r="J129" s="150">
        <v>0</v>
      </c>
      <c r="K129" s="150">
        <v>0</v>
      </c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</row>
    <row r="130" spans="1:29" ht="13.5" customHeight="1">
      <c r="A130" s="48"/>
      <c r="B130" s="107">
        <v>85216</v>
      </c>
      <c r="C130" s="71"/>
      <c r="D130" s="82" t="s">
        <v>81</v>
      </c>
      <c r="E130" s="144">
        <f>E131+E132</f>
        <v>474000</v>
      </c>
      <c r="F130" s="144">
        <f>F131+F132</f>
        <v>245040.05</v>
      </c>
      <c r="G130" s="145">
        <f t="shared" si="16"/>
        <v>0.5169621308016877</v>
      </c>
      <c r="H130" s="149">
        <f>H131+H132</f>
        <v>474000</v>
      </c>
      <c r="I130" s="149">
        <f>I131+I132</f>
        <v>245040.05</v>
      </c>
      <c r="J130" s="149">
        <v>0</v>
      </c>
      <c r="K130" s="149">
        <v>0</v>
      </c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1:29" ht="25.5" customHeight="1">
      <c r="A131" s="48"/>
      <c r="B131" s="40"/>
      <c r="C131" s="69" t="s">
        <v>124</v>
      </c>
      <c r="D131" s="81" t="s">
        <v>125</v>
      </c>
      <c r="E131" s="146">
        <v>6000</v>
      </c>
      <c r="F131" s="146">
        <v>3040.05</v>
      </c>
      <c r="G131" s="147">
        <f t="shared" si="16"/>
        <v>0.506675</v>
      </c>
      <c r="H131" s="150">
        <v>6000</v>
      </c>
      <c r="I131" s="150">
        <v>3040.05</v>
      </c>
      <c r="J131" s="150">
        <v>0</v>
      </c>
      <c r="K131" s="150">
        <v>0</v>
      </c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spans="1:29" s="25" customFormat="1" ht="51.75" customHeight="1">
      <c r="A132" s="48"/>
      <c r="B132" s="59"/>
      <c r="C132" s="75" t="s">
        <v>78</v>
      </c>
      <c r="D132" s="38" t="s">
        <v>121</v>
      </c>
      <c r="E132" s="146">
        <v>468000</v>
      </c>
      <c r="F132" s="146">
        <v>242000</v>
      </c>
      <c r="G132" s="147">
        <f t="shared" si="16"/>
        <v>0.5170940170940171</v>
      </c>
      <c r="H132" s="150">
        <v>468000</v>
      </c>
      <c r="I132" s="150">
        <v>242000</v>
      </c>
      <c r="J132" s="150">
        <v>0</v>
      </c>
      <c r="K132" s="150">
        <v>0</v>
      </c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</row>
    <row r="133" spans="1:29" ht="15" customHeight="1">
      <c r="A133" s="48"/>
      <c r="B133" s="85">
        <v>85219</v>
      </c>
      <c r="C133" s="73"/>
      <c r="D133" s="72" t="s">
        <v>82</v>
      </c>
      <c r="E133" s="144">
        <f>SUM(E134:E138)</f>
        <v>308960</v>
      </c>
      <c r="F133" s="144">
        <f>SUM(F134:F138)</f>
        <v>153506.19</v>
      </c>
      <c r="G133" s="145">
        <f t="shared" si="16"/>
        <v>0.4968481033143449</v>
      </c>
      <c r="H133" s="149">
        <f>SUM(H134:H138)</f>
        <v>308960</v>
      </c>
      <c r="I133" s="149">
        <f>SUM(I134:I138)</f>
        <v>153506.19</v>
      </c>
      <c r="J133" s="149">
        <f>J134+J135+J137+J138</f>
        <v>0</v>
      </c>
      <c r="K133" s="149">
        <f>K134+K135+K137+K138</f>
        <v>0</v>
      </c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1:29" s="25" customFormat="1" ht="15" customHeight="1">
      <c r="A134" s="48"/>
      <c r="B134" s="45"/>
      <c r="C134" s="75" t="s">
        <v>74</v>
      </c>
      <c r="D134" s="38" t="s">
        <v>118</v>
      </c>
      <c r="E134" s="146">
        <v>1000</v>
      </c>
      <c r="F134" s="146">
        <v>0</v>
      </c>
      <c r="G134" s="147">
        <f>F134/E134</f>
        <v>0</v>
      </c>
      <c r="H134" s="156">
        <v>1000</v>
      </c>
      <c r="I134" s="156">
        <v>0</v>
      </c>
      <c r="J134" s="156">
        <v>0</v>
      </c>
      <c r="K134" s="156">
        <v>0</v>
      </c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</row>
    <row r="135" spans="1:29" s="25" customFormat="1" ht="27" customHeight="1">
      <c r="A135" s="132"/>
      <c r="B135" s="48"/>
      <c r="C135" s="95" t="s">
        <v>124</v>
      </c>
      <c r="D135" s="81" t="s">
        <v>125</v>
      </c>
      <c r="E135" s="146">
        <v>3000</v>
      </c>
      <c r="F135" s="146">
        <v>2212.13</v>
      </c>
      <c r="G135" s="147">
        <f>F135/E135</f>
        <v>0.7373766666666667</v>
      </c>
      <c r="H135" s="156">
        <v>3000</v>
      </c>
      <c r="I135" s="156">
        <v>2212.13</v>
      </c>
      <c r="J135" s="156">
        <v>0</v>
      </c>
      <c r="K135" s="156">
        <v>0</v>
      </c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</row>
    <row r="136" spans="1:29" s="25" customFormat="1" ht="14.25" customHeight="1">
      <c r="A136" s="132"/>
      <c r="B136" s="48"/>
      <c r="C136" s="95" t="s">
        <v>45</v>
      </c>
      <c r="D136" s="90" t="s">
        <v>13</v>
      </c>
      <c r="E136" s="146">
        <v>700</v>
      </c>
      <c r="F136" s="146">
        <v>325.06</v>
      </c>
      <c r="G136" s="147">
        <f>F136/E136</f>
        <v>0.4643714285714286</v>
      </c>
      <c r="H136" s="156">
        <v>700</v>
      </c>
      <c r="I136" s="156">
        <v>325.06</v>
      </c>
      <c r="J136" s="156">
        <v>0</v>
      </c>
      <c r="K136" s="156">
        <v>0</v>
      </c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</row>
    <row r="137" spans="1:29" s="25" customFormat="1" ht="81" customHeight="1">
      <c r="A137" s="179"/>
      <c r="B137" s="46"/>
      <c r="C137" s="75" t="s">
        <v>36</v>
      </c>
      <c r="D137" s="38" t="s">
        <v>110</v>
      </c>
      <c r="E137" s="146">
        <v>6760</v>
      </c>
      <c r="F137" s="146">
        <v>4507</v>
      </c>
      <c r="G137" s="147">
        <f aca="true" t="shared" si="17" ref="G137:G143">F137/E137</f>
        <v>0.6667159763313609</v>
      </c>
      <c r="H137" s="156">
        <v>6760</v>
      </c>
      <c r="I137" s="156">
        <v>4507</v>
      </c>
      <c r="J137" s="156">
        <v>0</v>
      </c>
      <c r="K137" s="156">
        <v>0</v>
      </c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</row>
    <row r="138" spans="1:29" s="25" customFormat="1" ht="54" customHeight="1">
      <c r="A138" s="132"/>
      <c r="B138" s="46"/>
      <c r="C138" s="75" t="s">
        <v>78</v>
      </c>
      <c r="D138" s="38" t="s">
        <v>121</v>
      </c>
      <c r="E138" s="146">
        <v>297500</v>
      </c>
      <c r="F138" s="146">
        <v>146462</v>
      </c>
      <c r="G138" s="147">
        <f t="shared" si="17"/>
        <v>0.49230924369747897</v>
      </c>
      <c r="H138" s="156">
        <v>297500</v>
      </c>
      <c r="I138" s="156">
        <v>146462</v>
      </c>
      <c r="J138" s="156">
        <v>0</v>
      </c>
      <c r="K138" s="156">
        <v>0</v>
      </c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</row>
    <row r="139" spans="1:29" ht="38.25">
      <c r="A139" s="48"/>
      <c r="B139" s="72">
        <v>85228</v>
      </c>
      <c r="C139" s="73"/>
      <c r="D139" s="74" t="s">
        <v>83</v>
      </c>
      <c r="E139" s="144">
        <f>SUM(E140:E143)</f>
        <v>344340</v>
      </c>
      <c r="F139" s="144">
        <f>SUM(F140:F143)</f>
        <v>101881.81999999999</v>
      </c>
      <c r="G139" s="145">
        <f t="shared" si="17"/>
        <v>0.2958756461636754</v>
      </c>
      <c r="H139" s="149">
        <f>SUM(H140:H143)</f>
        <v>344340</v>
      </c>
      <c r="I139" s="149">
        <f>SUM(I140:I143)</f>
        <v>101881.81999999999</v>
      </c>
      <c r="J139" s="149">
        <f>SUM(J140:J143)</f>
        <v>0</v>
      </c>
      <c r="K139" s="149">
        <f>SUM(K140:K143)</f>
        <v>0</v>
      </c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1:29" s="25" customFormat="1" ht="15" customHeight="1">
      <c r="A140" s="48"/>
      <c r="B140" s="117"/>
      <c r="C140" s="75" t="s">
        <v>76</v>
      </c>
      <c r="D140" s="38" t="s">
        <v>11</v>
      </c>
      <c r="E140" s="146">
        <v>120000</v>
      </c>
      <c r="F140" s="146">
        <v>80007.34</v>
      </c>
      <c r="G140" s="147">
        <f>F140/E140</f>
        <v>0.6667278333333333</v>
      </c>
      <c r="H140" s="156">
        <v>120000</v>
      </c>
      <c r="I140" s="156">
        <v>80007.34</v>
      </c>
      <c r="J140" s="156">
        <v>0</v>
      </c>
      <c r="K140" s="156">
        <v>0</v>
      </c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</row>
    <row r="141" spans="1:29" s="25" customFormat="1" ht="81" customHeight="1">
      <c r="A141" s="48"/>
      <c r="B141" s="60"/>
      <c r="C141" s="75" t="s">
        <v>36</v>
      </c>
      <c r="D141" s="38" t="s">
        <v>110</v>
      </c>
      <c r="E141" s="146">
        <v>56980</v>
      </c>
      <c r="F141" s="146">
        <v>10800</v>
      </c>
      <c r="G141" s="147">
        <f t="shared" si="17"/>
        <v>0.18954018954018953</v>
      </c>
      <c r="H141" s="156">
        <v>56980</v>
      </c>
      <c r="I141" s="156">
        <v>10800</v>
      </c>
      <c r="J141" s="156">
        <v>0</v>
      </c>
      <c r="K141" s="156">
        <v>0</v>
      </c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1:29" s="25" customFormat="1" ht="53.25" customHeight="1">
      <c r="A142" s="46"/>
      <c r="B142" s="61"/>
      <c r="C142" s="95" t="s">
        <v>78</v>
      </c>
      <c r="D142" s="38" t="s">
        <v>121</v>
      </c>
      <c r="E142" s="146">
        <v>167160</v>
      </c>
      <c r="F142" s="146">
        <v>11000</v>
      </c>
      <c r="G142" s="147">
        <f>F142/E142</f>
        <v>0.0658052165589854</v>
      </c>
      <c r="H142" s="156">
        <v>167160</v>
      </c>
      <c r="I142" s="156">
        <v>11000</v>
      </c>
      <c r="J142" s="156">
        <v>0</v>
      </c>
      <c r="K142" s="156">
        <v>0</v>
      </c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</row>
    <row r="143" spans="1:29" s="25" customFormat="1" ht="66">
      <c r="A143" s="48"/>
      <c r="B143" s="61"/>
      <c r="C143" s="75" t="s">
        <v>43</v>
      </c>
      <c r="D143" s="38" t="s">
        <v>20</v>
      </c>
      <c r="E143" s="146">
        <v>200</v>
      </c>
      <c r="F143" s="146">
        <v>74.48</v>
      </c>
      <c r="G143" s="147">
        <f t="shared" si="17"/>
        <v>0.3724</v>
      </c>
      <c r="H143" s="156">
        <v>200</v>
      </c>
      <c r="I143" s="156">
        <v>74.48</v>
      </c>
      <c r="J143" s="156">
        <v>0</v>
      </c>
      <c r="K143" s="156">
        <v>0</v>
      </c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</row>
    <row r="144" spans="1:29" ht="12.75">
      <c r="A144" s="48"/>
      <c r="B144" s="72">
        <v>85230</v>
      </c>
      <c r="C144" s="73"/>
      <c r="D144" s="74" t="s">
        <v>131</v>
      </c>
      <c r="E144" s="144">
        <f aca="true" t="shared" si="18" ref="E144:K144">E145</f>
        <v>114644</v>
      </c>
      <c r="F144" s="144">
        <f t="shared" si="18"/>
        <v>109000</v>
      </c>
      <c r="G144" s="145">
        <f t="shared" si="18"/>
        <v>0.9507693381249782</v>
      </c>
      <c r="H144" s="149">
        <f t="shared" si="18"/>
        <v>114644</v>
      </c>
      <c r="I144" s="149">
        <f t="shared" si="18"/>
        <v>109000</v>
      </c>
      <c r="J144" s="149">
        <f t="shared" si="18"/>
        <v>0</v>
      </c>
      <c r="K144" s="149">
        <f t="shared" si="18"/>
        <v>0</v>
      </c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ht="51.75" customHeight="1">
      <c r="A145" s="46"/>
      <c r="B145" s="43"/>
      <c r="C145" s="75" t="s">
        <v>78</v>
      </c>
      <c r="D145" s="38" t="s">
        <v>121</v>
      </c>
      <c r="E145" s="146">
        <v>114644</v>
      </c>
      <c r="F145" s="146">
        <v>109000</v>
      </c>
      <c r="G145" s="147">
        <f>F145/E145</f>
        <v>0.9507693381249782</v>
      </c>
      <c r="H145" s="156">
        <v>114644</v>
      </c>
      <c r="I145" s="156">
        <v>109000</v>
      </c>
      <c r="J145" s="156">
        <v>0</v>
      </c>
      <c r="K145" s="156">
        <v>0</v>
      </c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1:29" ht="15" customHeight="1">
      <c r="A146" s="48"/>
      <c r="B146" s="72">
        <v>85295</v>
      </c>
      <c r="C146" s="73"/>
      <c r="D146" s="74" t="s">
        <v>35</v>
      </c>
      <c r="E146" s="144">
        <f>SUM(E147:E150)</f>
        <v>35500</v>
      </c>
      <c r="F146" s="144">
        <f>SUM(F147:F150)</f>
        <v>23874.56</v>
      </c>
      <c r="G146" s="145">
        <f>F146/E146</f>
        <v>0.6725228169014085</v>
      </c>
      <c r="H146" s="162">
        <f>SUM(H147:H150)</f>
        <v>35500</v>
      </c>
      <c r="I146" s="162">
        <f>SUM(I147:I150)</f>
        <v>23874.56</v>
      </c>
      <c r="J146" s="162">
        <f>SUM(J147:J150)</f>
        <v>0</v>
      </c>
      <c r="K146" s="162">
        <f>SUM(K147:K150)</f>
        <v>0</v>
      </c>
      <c r="L146" s="24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1:29" ht="15" customHeight="1">
      <c r="A147" s="48"/>
      <c r="B147" s="97"/>
      <c r="C147" s="75" t="s">
        <v>76</v>
      </c>
      <c r="D147" s="38" t="s">
        <v>11</v>
      </c>
      <c r="E147" s="146">
        <v>18000</v>
      </c>
      <c r="F147" s="146">
        <v>6856.56</v>
      </c>
      <c r="G147" s="147">
        <f>F147/E147</f>
        <v>0.38092000000000004</v>
      </c>
      <c r="H147" s="156">
        <v>18000</v>
      </c>
      <c r="I147" s="156">
        <v>6856.56</v>
      </c>
      <c r="J147" s="156">
        <v>0</v>
      </c>
      <c r="K147" s="156">
        <v>0</v>
      </c>
      <c r="L147" s="24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1:29" ht="15" customHeight="1">
      <c r="A148" s="48"/>
      <c r="B148" s="97"/>
      <c r="C148" s="75" t="s">
        <v>74</v>
      </c>
      <c r="D148" s="38" t="s">
        <v>118</v>
      </c>
      <c r="E148" s="146">
        <v>300</v>
      </c>
      <c r="F148" s="146">
        <v>0</v>
      </c>
      <c r="G148" s="147">
        <v>0</v>
      </c>
      <c r="H148" s="156">
        <v>300</v>
      </c>
      <c r="I148" s="156">
        <v>0</v>
      </c>
      <c r="J148" s="156">
        <v>0</v>
      </c>
      <c r="K148" s="156">
        <v>0</v>
      </c>
      <c r="L148" s="24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1:29" ht="15" customHeight="1">
      <c r="A149" s="46"/>
      <c r="B149" s="61"/>
      <c r="C149" s="111" t="s">
        <v>45</v>
      </c>
      <c r="D149" s="90" t="s">
        <v>13</v>
      </c>
      <c r="E149" s="146">
        <v>200</v>
      </c>
      <c r="F149" s="146">
        <v>18</v>
      </c>
      <c r="G149" s="147">
        <f>F149/E149</f>
        <v>0.09</v>
      </c>
      <c r="H149" s="156">
        <v>200</v>
      </c>
      <c r="I149" s="156">
        <v>18</v>
      </c>
      <c r="J149" s="156">
        <v>0</v>
      </c>
      <c r="K149" s="156">
        <v>0</v>
      </c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ht="78.75" customHeight="1">
      <c r="A150" s="48"/>
      <c r="B150" s="61"/>
      <c r="C150" s="75" t="s">
        <v>178</v>
      </c>
      <c r="D150" s="135" t="s">
        <v>179</v>
      </c>
      <c r="E150" s="146">
        <v>17000</v>
      </c>
      <c r="F150" s="146">
        <v>17000</v>
      </c>
      <c r="G150" s="147">
        <f>F150/E150</f>
        <v>1</v>
      </c>
      <c r="H150" s="156">
        <v>17000</v>
      </c>
      <c r="I150" s="156">
        <v>17000</v>
      </c>
      <c r="J150" s="156">
        <v>0</v>
      </c>
      <c r="K150" s="156">
        <v>0</v>
      </c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1:29" ht="27" customHeight="1">
      <c r="A151" s="68">
        <v>853</v>
      </c>
      <c r="B151" s="165"/>
      <c r="C151" s="79"/>
      <c r="D151" s="84" t="s">
        <v>180</v>
      </c>
      <c r="E151" s="152">
        <v>0</v>
      </c>
      <c r="F151" s="152">
        <f>F152</f>
        <v>309.96</v>
      </c>
      <c r="G151" s="153">
        <v>0</v>
      </c>
      <c r="H151" s="155">
        <f aca="true" t="shared" si="19" ref="H151:K152">H152</f>
        <v>0</v>
      </c>
      <c r="I151" s="155">
        <f t="shared" si="19"/>
        <v>309.96</v>
      </c>
      <c r="J151" s="155">
        <f t="shared" si="19"/>
        <v>0</v>
      </c>
      <c r="K151" s="155">
        <f t="shared" si="19"/>
        <v>0</v>
      </c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1:29" ht="13.5" customHeight="1">
      <c r="A152" s="48"/>
      <c r="B152" s="85">
        <v>85395</v>
      </c>
      <c r="C152" s="73"/>
      <c r="D152" s="74" t="s">
        <v>35</v>
      </c>
      <c r="E152" s="144">
        <f>E153</f>
        <v>0</v>
      </c>
      <c r="F152" s="144">
        <f>F153</f>
        <v>309.96</v>
      </c>
      <c r="G152" s="145"/>
      <c r="H152" s="162">
        <f t="shared" si="19"/>
        <v>0</v>
      </c>
      <c r="I152" s="162">
        <f t="shared" si="19"/>
        <v>309.96</v>
      </c>
      <c r="J152" s="162">
        <f t="shared" si="19"/>
        <v>0</v>
      </c>
      <c r="K152" s="162">
        <f t="shared" si="19"/>
        <v>0</v>
      </c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1:29" ht="27.75" customHeight="1">
      <c r="A153" s="48"/>
      <c r="B153" s="61"/>
      <c r="C153" s="75" t="s">
        <v>124</v>
      </c>
      <c r="D153" s="81" t="s">
        <v>125</v>
      </c>
      <c r="E153" s="146">
        <f>E151</f>
        <v>0</v>
      </c>
      <c r="F153" s="146">
        <v>309.96</v>
      </c>
      <c r="G153" s="147">
        <v>0</v>
      </c>
      <c r="H153" s="156">
        <v>0</v>
      </c>
      <c r="I153" s="156">
        <v>309.96</v>
      </c>
      <c r="J153" s="156">
        <v>0</v>
      </c>
      <c r="K153" s="156">
        <v>0</v>
      </c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1:29" ht="25.5" customHeight="1">
      <c r="A154" s="83">
        <v>854</v>
      </c>
      <c r="B154" s="72"/>
      <c r="C154" s="79"/>
      <c r="D154" s="84" t="s">
        <v>22</v>
      </c>
      <c r="E154" s="152">
        <f aca="true" t="shared" si="20" ref="E154:K154">E155</f>
        <v>55914</v>
      </c>
      <c r="F154" s="152">
        <f t="shared" si="20"/>
        <v>55914</v>
      </c>
      <c r="G154" s="153">
        <f t="shared" si="20"/>
        <v>1</v>
      </c>
      <c r="H154" s="161">
        <f t="shared" si="20"/>
        <v>55914</v>
      </c>
      <c r="I154" s="161">
        <f t="shared" si="20"/>
        <v>55914</v>
      </c>
      <c r="J154" s="161">
        <f t="shared" si="20"/>
        <v>0</v>
      </c>
      <c r="K154" s="161">
        <f t="shared" si="20"/>
        <v>0</v>
      </c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1:29" ht="13.5" customHeight="1">
      <c r="A155" s="201"/>
      <c r="B155" s="72">
        <v>85415</v>
      </c>
      <c r="C155" s="73"/>
      <c r="D155" s="74" t="s">
        <v>84</v>
      </c>
      <c r="E155" s="144">
        <f>E156</f>
        <v>55914</v>
      </c>
      <c r="F155" s="144">
        <f>F156</f>
        <v>55914</v>
      </c>
      <c r="G155" s="145">
        <f>F155/E155</f>
        <v>1</v>
      </c>
      <c r="H155" s="149">
        <f>H156</f>
        <v>55914</v>
      </c>
      <c r="I155" s="149">
        <f>I156</f>
        <v>55914</v>
      </c>
      <c r="J155" s="149">
        <f>J156</f>
        <v>0</v>
      </c>
      <c r="K155" s="149">
        <f>K156</f>
        <v>0</v>
      </c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1:29" ht="53.25" customHeight="1">
      <c r="A156" s="202"/>
      <c r="B156" s="124"/>
      <c r="C156" s="75" t="s">
        <v>78</v>
      </c>
      <c r="D156" s="38" t="s">
        <v>121</v>
      </c>
      <c r="E156" s="146">
        <v>55914</v>
      </c>
      <c r="F156" s="146">
        <v>55914</v>
      </c>
      <c r="G156" s="147">
        <f aca="true" t="shared" si="21" ref="G156:G167">F156/E156</f>
        <v>1</v>
      </c>
      <c r="H156" s="156">
        <v>55914</v>
      </c>
      <c r="I156" s="156">
        <v>55914</v>
      </c>
      <c r="J156" s="156">
        <v>0</v>
      </c>
      <c r="K156" s="156">
        <f>+L1702</f>
        <v>0</v>
      </c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1:29" ht="15" customHeight="1">
      <c r="A157" s="83">
        <v>855</v>
      </c>
      <c r="B157" s="72"/>
      <c r="C157" s="104"/>
      <c r="D157" s="84" t="s">
        <v>132</v>
      </c>
      <c r="E157" s="152">
        <f>E158+E163+E169+E172+E174+E176</f>
        <v>48201763</v>
      </c>
      <c r="F157" s="152">
        <f>F158+F163+F169+F172+F174+F176</f>
        <v>24326239.939999998</v>
      </c>
      <c r="G157" s="153">
        <f>F157/E157</f>
        <v>0.504675315299152</v>
      </c>
      <c r="H157" s="155">
        <f>H158+H163+H169+H172+H174+H176</f>
        <v>48201763</v>
      </c>
      <c r="I157" s="155">
        <f>I158+I163+I169+I172+I174+I176</f>
        <v>24326239.939999998</v>
      </c>
      <c r="J157" s="155">
        <f>J158+J163+J172+J169+J174+J176</f>
        <v>0</v>
      </c>
      <c r="K157" s="155">
        <f>K158+K163+K169+K172+K174+K176</f>
        <v>0</v>
      </c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1:29" ht="15" customHeight="1">
      <c r="A158" s="105"/>
      <c r="B158" s="72">
        <v>85501</v>
      </c>
      <c r="C158" s="104"/>
      <c r="D158" s="74" t="s">
        <v>104</v>
      </c>
      <c r="E158" s="144">
        <f>SUM(E159:E162)</f>
        <v>33567100</v>
      </c>
      <c r="F158" s="144">
        <f>SUM(F159:F162)</f>
        <v>17332005.9</v>
      </c>
      <c r="G158" s="145">
        <f t="shared" si="21"/>
        <v>0.5163390909551316</v>
      </c>
      <c r="H158" s="162">
        <f>H159+H160+H161+H162</f>
        <v>33567100</v>
      </c>
      <c r="I158" s="162">
        <f>I159+I160+I161+I162</f>
        <v>17332005.9</v>
      </c>
      <c r="J158" s="162">
        <f>J159+J160+J161+J162</f>
        <v>0</v>
      </c>
      <c r="K158" s="162">
        <f>K159+K160+K161+K162</f>
        <v>0</v>
      </c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1:29" ht="41.25" customHeight="1">
      <c r="A159" s="105"/>
      <c r="B159" s="124"/>
      <c r="C159" s="104" t="s">
        <v>127</v>
      </c>
      <c r="D159" s="99" t="s">
        <v>146</v>
      </c>
      <c r="E159" s="146">
        <v>100</v>
      </c>
      <c r="F159" s="146">
        <v>0</v>
      </c>
      <c r="G159" s="147">
        <f>F159/E159</f>
        <v>0</v>
      </c>
      <c r="H159" s="156">
        <v>100</v>
      </c>
      <c r="I159" s="156">
        <v>0</v>
      </c>
      <c r="J159" s="156">
        <v>0</v>
      </c>
      <c r="K159" s="156">
        <v>0</v>
      </c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1:29" ht="15" customHeight="1">
      <c r="A160" s="105"/>
      <c r="B160" s="97"/>
      <c r="C160" s="104" t="s">
        <v>74</v>
      </c>
      <c r="D160" s="38" t="s">
        <v>118</v>
      </c>
      <c r="E160" s="146">
        <v>5000</v>
      </c>
      <c r="F160" s="146">
        <v>5.9</v>
      </c>
      <c r="G160" s="147">
        <f t="shared" si="21"/>
        <v>0.00118</v>
      </c>
      <c r="H160" s="156">
        <v>5000</v>
      </c>
      <c r="I160" s="156">
        <v>5.9</v>
      </c>
      <c r="J160" s="156">
        <v>0</v>
      </c>
      <c r="K160" s="156">
        <v>0</v>
      </c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1:29" ht="28.5" customHeight="1">
      <c r="A161" s="108"/>
      <c r="B161" s="85"/>
      <c r="C161" s="104" t="s">
        <v>124</v>
      </c>
      <c r="D161" s="81" t="s">
        <v>125</v>
      </c>
      <c r="E161" s="146">
        <v>50000</v>
      </c>
      <c r="F161" s="146">
        <v>0</v>
      </c>
      <c r="G161" s="147">
        <f t="shared" si="21"/>
        <v>0</v>
      </c>
      <c r="H161" s="156">
        <v>50000</v>
      </c>
      <c r="I161" s="156">
        <v>0</v>
      </c>
      <c r="J161" s="156">
        <v>0</v>
      </c>
      <c r="K161" s="156">
        <v>0</v>
      </c>
      <c r="L161" s="24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1:29" ht="105" customHeight="1">
      <c r="A162" s="83"/>
      <c r="B162" s="85"/>
      <c r="C162" s="104" t="s">
        <v>105</v>
      </c>
      <c r="D162" s="106" t="s">
        <v>133</v>
      </c>
      <c r="E162" s="146">
        <v>33512000</v>
      </c>
      <c r="F162" s="146">
        <v>17332000</v>
      </c>
      <c r="G162" s="147">
        <f t="shared" si="21"/>
        <v>0.5171878730007161</v>
      </c>
      <c r="H162" s="156">
        <v>33512000</v>
      </c>
      <c r="I162" s="156">
        <v>17332000</v>
      </c>
      <c r="J162" s="156">
        <v>0</v>
      </c>
      <c r="K162" s="156">
        <v>0</v>
      </c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1:29" ht="65.25" customHeight="1">
      <c r="A163" s="108"/>
      <c r="B163" s="72">
        <v>85502</v>
      </c>
      <c r="C163" s="104"/>
      <c r="D163" s="6" t="s">
        <v>134</v>
      </c>
      <c r="E163" s="144">
        <f>SUM(E164:E168)</f>
        <v>13300100</v>
      </c>
      <c r="F163" s="144">
        <f>SUM(F164:F168)</f>
        <v>6866754.54</v>
      </c>
      <c r="G163" s="145">
        <f t="shared" si="21"/>
        <v>0.5162934519289328</v>
      </c>
      <c r="H163" s="162">
        <f>SUM(H164:H168)</f>
        <v>13300100</v>
      </c>
      <c r="I163" s="162">
        <f>SUM(I164:I168)</f>
        <v>6866754.54</v>
      </c>
      <c r="J163" s="162">
        <f>SUM(J164:J168)</f>
        <v>0</v>
      </c>
      <c r="K163" s="162">
        <f>SUM(K164:K168)</f>
        <v>0</v>
      </c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1:29" ht="81" customHeight="1">
      <c r="A164" s="105"/>
      <c r="B164" s="209"/>
      <c r="C164" s="104" t="s">
        <v>127</v>
      </c>
      <c r="D164" s="102" t="s">
        <v>128</v>
      </c>
      <c r="E164" s="146">
        <v>100</v>
      </c>
      <c r="F164" s="146">
        <v>0</v>
      </c>
      <c r="G164" s="147">
        <f t="shared" si="21"/>
        <v>0</v>
      </c>
      <c r="H164" s="156">
        <v>100</v>
      </c>
      <c r="I164" s="156">
        <v>0</v>
      </c>
      <c r="J164" s="156">
        <v>0</v>
      </c>
      <c r="K164" s="156">
        <v>0</v>
      </c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1:29" ht="15" customHeight="1">
      <c r="A165" s="105"/>
      <c r="B165" s="210"/>
      <c r="C165" s="104" t="s">
        <v>74</v>
      </c>
      <c r="D165" s="38" t="s">
        <v>118</v>
      </c>
      <c r="E165" s="146">
        <v>4000</v>
      </c>
      <c r="F165" s="146">
        <v>1452.58</v>
      </c>
      <c r="G165" s="147">
        <f t="shared" si="21"/>
        <v>0.363145</v>
      </c>
      <c r="H165" s="156">
        <v>4000</v>
      </c>
      <c r="I165" s="156">
        <v>1452.58</v>
      </c>
      <c r="J165" s="156">
        <v>0</v>
      </c>
      <c r="K165" s="156">
        <v>0</v>
      </c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1:29" ht="25.5" customHeight="1">
      <c r="A166" s="105"/>
      <c r="B166" s="210"/>
      <c r="C166" s="104" t="s">
        <v>124</v>
      </c>
      <c r="D166" s="81" t="s">
        <v>125</v>
      </c>
      <c r="E166" s="146">
        <v>50000</v>
      </c>
      <c r="F166" s="146">
        <v>23856.27</v>
      </c>
      <c r="G166" s="147">
        <f t="shared" si="21"/>
        <v>0.47712540000000003</v>
      </c>
      <c r="H166" s="156">
        <v>50000</v>
      </c>
      <c r="I166" s="156">
        <v>23856.27</v>
      </c>
      <c r="J166" s="156">
        <v>0</v>
      </c>
      <c r="K166" s="156">
        <v>0</v>
      </c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1:29" ht="80.25" customHeight="1">
      <c r="A167" s="105"/>
      <c r="B167" s="210"/>
      <c r="C167" s="104" t="s">
        <v>36</v>
      </c>
      <c r="D167" s="38" t="s">
        <v>110</v>
      </c>
      <c r="E167" s="146">
        <v>13181000</v>
      </c>
      <c r="F167" s="146">
        <v>6762000</v>
      </c>
      <c r="G167" s="147">
        <f t="shared" si="21"/>
        <v>0.5130111524163569</v>
      </c>
      <c r="H167" s="156">
        <v>13181000</v>
      </c>
      <c r="I167" s="156">
        <v>6762000</v>
      </c>
      <c r="J167" s="156">
        <v>0</v>
      </c>
      <c r="K167" s="156">
        <v>0</v>
      </c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1:29" ht="53.25" customHeight="1">
      <c r="A168" s="105"/>
      <c r="B168" s="211"/>
      <c r="C168" s="104" t="s">
        <v>43</v>
      </c>
      <c r="D168" s="38" t="s">
        <v>20</v>
      </c>
      <c r="E168" s="146">
        <v>65000</v>
      </c>
      <c r="F168" s="146">
        <v>79445.69</v>
      </c>
      <c r="G168" s="147">
        <f>F168/E168</f>
        <v>1.2222413846153846</v>
      </c>
      <c r="H168" s="156">
        <v>65000</v>
      </c>
      <c r="I168" s="156">
        <v>79445.69</v>
      </c>
      <c r="J168" s="156">
        <v>0</v>
      </c>
      <c r="K168" s="156">
        <v>0</v>
      </c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1:29" ht="15" customHeight="1">
      <c r="A169" s="108"/>
      <c r="B169" s="72">
        <v>85503</v>
      </c>
      <c r="C169" s="104"/>
      <c r="D169" s="74" t="s">
        <v>135</v>
      </c>
      <c r="E169" s="144">
        <f>E170+E171</f>
        <v>544</v>
      </c>
      <c r="F169" s="144">
        <f>F170+F171</f>
        <v>334.5</v>
      </c>
      <c r="G169" s="145">
        <f>G170</f>
        <v>0.6139705882352942</v>
      </c>
      <c r="H169" s="162">
        <f>H170+H171</f>
        <v>544</v>
      </c>
      <c r="I169" s="162">
        <f>I170+I171</f>
        <v>334.5</v>
      </c>
      <c r="J169" s="162">
        <f>J170+J171</f>
        <v>0</v>
      </c>
      <c r="K169" s="162">
        <f>K170+K171</f>
        <v>0</v>
      </c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1:29" ht="79.5" customHeight="1">
      <c r="A170" s="105"/>
      <c r="B170" s="209"/>
      <c r="C170" s="104" t="s">
        <v>36</v>
      </c>
      <c r="D170" s="38" t="s">
        <v>110</v>
      </c>
      <c r="E170" s="146">
        <v>544</v>
      </c>
      <c r="F170" s="146">
        <v>334</v>
      </c>
      <c r="G170" s="147">
        <f>F170/E170</f>
        <v>0.6139705882352942</v>
      </c>
      <c r="H170" s="156">
        <v>544</v>
      </c>
      <c r="I170" s="156">
        <v>334</v>
      </c>
      <c r="J170" s="156">
        <v>0</v>
      </c>
      <c r="K170" s="156">
        <v>0</v>
      </c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1:29" ht="64.5" customHeight="1">
      <c r="A171" s="105"/>
      <c r="B171" s="211"/>
      <c r="C171" s="75" t="s">
        <v>43</v>
      </c>
      <c r="D171" s="38" t="s">
        <v>20</v>
      </c>
      <c r="E171" s="146">
        <v>0</v>
      </c>
      <c r="F171" s="146">
        <v>0.5</v>
      </c>
      <c r="G171" s="147">
        <v>0</v>
      </c>
      <c r="H171" s="156">
        <v>0</v>
      </c>
      <c r="I171" s="156">
        <v>0.5</v>
      </c>
      <c r="J171" s="156">
        <v>0</v>
      </c>
      <c r="K171" s="156">
        <v>0</v>
      </c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spans="1:29" ht="13.5" customHeight="1">
      <c r="A172" s="108"/>
      <c r="B172" s="72">
        <v>85504</v>
      </c>
      <c r="C172" s="73"/>
      <c r="D172" s="74" t="s">
        <v>147</v>
      </c>
      <c r="E172" s="144">
        <f aca="true" t="shared" si="22" ref="E172:K172">E173</f>
        <v>1079000</v>
      </c>
      <c r="F172" s="144">
        <f t="shared" si="22"/>
        <v>0</v>
      </c>
      <c r="G172" s="145">
        <f t="shared" si="22"/>
        <v>0</v>
      </c>
      <c r="H172" s="162">
        <f t="shared" si="22"/>
        <v>1079000</v>
      </c>
      <c r="I172" s="162">
        <f t="shared" si="22"/>
        <v>0</v>
      </c>
      <c r="J172" s="162">
        <f t="shared" si="22"/>
        <v>0</v>
      </c>
      <c r="K172" s="162">
        <f t="shared" si="22"/>
        <v>0</v>
      </c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spans="1:29" ht="81" customHeight="1">
      <c r="A173" s="105"/>
      <c r="B173" s="72"/>
      <c r="C173" s="104" t="s">
        <v>36</v>
      </c>
      <c r="D173" s="38" t="s">
        <v>110</v>
      </c>
      <c r="E173" s="146">
        <v>1079000</v>
      </c>
      <c r="F173" s="146">
        <v>0</v>
      </c>
      <c r="G173" s="147">
        <f aca="true" t="shared" si="23" ref="G173:G185">F173/E173</f>
        <v>0</v>
      </c>
      <c r="H173" s="146">
        <v>1079000</v>
      </c>
      <c r="I173" s="146">
        <v>0</v>
      </c>
      <c r="J173" s="156">
        <v>0</v>
      </c>
      <c r="K173" s="156">
        <v>0</v>
      </c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1:29" ht="135" customHeight="1">
      <c r="A174" s="105"/>
      <c r="B174" s="72">
        <v>85513</v>
      </c>
      <c r="C174" s="73"/>
      <c r="D174" s="74" t="s">
        <v>150</v>
      </c>
      <c r="E174" s="144">
        <f>E175</f>
        <v>143684</v>
      </c>
      <c r="F174" s="144">
        <f>F175</f>
        <v>88000</v>
      </c>
      <c r="G174" s="145">
        <f t="shared" si="23"/>
        <v>0.6124551098243367</v>
      </c>
      <c r="H174" s="162">
        <f>H175</f>
        <v>143684</v>
      </c>
      <c r="I174" s="162">
        <f>I175</f>
        <v>88000</v>
      </c>
      <c r="J174" s="162">
        <f>J175</f>
        <v>0</v>
      </c>
      <c r="K174" s="162">
        <f>K175</f>
        <v>0</v>
      </c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 spans="1:29" ht="92.25" customHeight="1">
      <c r="A175" s="105"/>
      <c r="B175" s="72"/>
      <c r="C175" s="104" t="s">
        <v>36</v>
      </c>
      <c r="D175" s="38" t="s">
        <v>110</v>
      </c>
      <c r="E175" s="146">
        <v>143684</v>
      </c>
      <c r="F175" s="146">
        <v>88000</v>
      </c>
      <c r="G175" s="147">
        <f t="shared" si="23"/>
        <v>0.6124551098243367</v>
      </c>
      <c r="H175" s="156">
        <v>143684</v>
      </c>
      <c r="I175" s="156">
        <v>88000</v>
      </c>
      <c r="J175" s="156">
        <v>0</v>
      </c>
      <c r="K175" s="156">
        <v>0</v>
      </c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 spans="1:29" ht="27" customHeight="1">
      <c r="A176" s="105"/>
      <c r="B176" s="124">
        <v>85516</v>
      </c>
      <c r="C176" s="104"/>
      <c r="D176" s="167" t="s">
        <v>181</v>
      </c>
      <c r="E176" s="144">
        <f>SUM(E177:E180)</f>
        <v>111335</v>
      </c>
      <c r="F176" s="144">
        <f>SUM(F177:F180)</f>
        <v>39145</v>
      </c>
      <c r="G176" s="145">
        <f t="shared" si="23"/>
        <v>0.35159653298603316</v>
      </c>
      <c r="H176" s="162">
        <f>SUM(H177:H180)</f>
        <v>111335</v>
      </c>
      <c r="I176" s="162">
        <f>SUM(I177:I180)</f>
        <v>39145</v>
      </c>
      <c r="J176" s="162">
        <f>SUM(J177:J180)</f>
        <v>0</v>
      </c>
      <c r="K176" s="162">
        <f>SUM(K177:K180)</f>
        <v>0</v>
      </c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 spans="1:29" ht="15" customHeight="1">
      <c r="A177" s="166"/>
      <c r="B177" s="168"/>
      <c r="C177" s="75" t="s">
        <v>76</v>
      </c>
      <c r="D177" s="38" t="s">
        <v>11</v>
      </c>
      <c r="E177" s="146">
        <v>75295</v>
      </c>
      <c r="F177" s="146">
        <v>39111</v>
      </c>
      <c r="G177" s="147">
        <f t="shared" si="23"/>
        <v>0.5194368815990438</v>
      </c>
      <c r="H177" s="156">
        <v>75295</v>
      </c>
      <c r="I177" s="156">
        <v>39111</v>
      </c>
      <c r="J177" s="156">
        <v>0</v>
      </c>
      <c r="K177" s="156">
        <v>0</v>
      </c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 spans="1:29" ht="13.5" customHeight="1">
      <c r="A178" s="105"/>
      <c r="B178" s="97"/>
      <c r="C178" s="75" t="s">
        <v>74</v>
      </c>
      <c r="D178" s="38" t="s">
        <v>118</v>
      </c>
      <c r="E178" s="146">
        <v>200</v>
      </c>
      <c r="F178" s="146">
        <v>0</v>
      </c>
      <c r="G178" s="147">
        <f t="shared" si="23"/>
        <v>0</v>
      </c>
      <c r="H178" s="156">
        <v>200</v>
      </c>
      <c r="I178" s="156">
        <v>0</v>
      </c>
      <c r="J178" s="156">
        <v>0</v>
      </c>
      <c r="K178" s="156">
        <v>0</v>
      </c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spans="1:29" ht="15" customHeight="1">
      <c r="A179" s="105"/>
      <c r="B179" s="97"/>
      <c r="C179" s="75" t="s">
        <v>45</v>
      </c>
      <c r="D179" s="38" t="s">
        <v>13</v>
      </c>
      <c r="E179" s="146">
        <v>200</v>
      </c>
      <c r="F179" s="146">
        <v>34</v>
      </c>
      <c r="G179" s="147">
        <f t="shared" si="23"/>
        <v>0.17</v>
      </c>
      <c r="H179" s="156">
        <v>200</v>
      </c>
      <c r="I179" s="156">
        <v>34</v>
      </c>
      <c r="J179" s="156">
        <v>0</v>
      </c>
      <c r="K179" s="156">
        <v>0</v>
      </c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1:29" ht="52.5" customHeight="1">
      <c r="A180" s="108"/>
      <c r="B180" s="85"/>
      <c r="C180" s="75" t="s">
        <v>78</v>
      </c>
      <c r="D180" s="38" t="s">
        <v>121</v>
      </c>
      <c r="E180" s="146">
        <v>35640</v>
      </c>
      <c r="F180" s="146">
        <v>0</v>
      </c>
      <c r="G180" s="147">
        <f t="shared" si="23"/>
        <v>0</v>
      </c>
      <c r="H180" s="156">
        <v>35640</v>
      </c>
      <c r="I180" s="156">
        <v>0</v>
      </c>
      <c r="J180" s="156">
        <v>0</v>
      </c>
      <c r="K180" s="156">
        <v>0</v>
      </c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  <row r="181" spans="1:29" ht="26.25" customHeight="1">
      <c r="A181" s="65">
        <v>900</v>
      </c>
      <c r="B181" s="66"/>
      <c r="C181" s="67"/>
      <c r="D181" s="80" t="s">
        <v>9</v>
      </c>
      <c r="E181" s="152">
        <f>E182+E184+E187+E189+E192+E194+E198</f>
        <v>14269294</v>
      </c>
      <c r="F181" s="152">
        <f>F182+F184+F189+F192+F194+F198</f>
        <v>7117412.4799999995</v>
      </c>
      <c r="G181" s="153">
        <f t="shared" si="23"/>
        <v>0.4987921953251506</v>
      </c>
      <c r="H181" s="155">
        <f>H182+H184+H187+H189+H192+H194+H198</f>
        <v>12024294</v>
      </c>
      <c r="I181" s="155">
        <f>I182+I184+I187+I189+I192+I194+I198</f>
        <v>7117412.4799999995</v>
      </c>
      <c r="J181" s="155">
        <f>J182+J184+J189+J192+J194+J198</f>
        <v>2245000</v>
      </c>
      <c r="K181" s="155">
        <f>K182+K184+K189+K192+K194+K198</f>
        <v>0</v>
      </c>
      <c r="L181" s="123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</row>
    <row r="182" spans="1:29" ht="26.25" customHeight="1">
      <c r="A182" s="180"/>
      <c r="B182" s="72">
        <v>90001</v>
      </c>
      <c r="C182" s="73"/>
      <c r="D182" s="74" t="s">
        <v>85</v>
      </c>
      <c r="E182" s="144">
        <f>E183</f>
        <v>2045000</v>
      </c>
      <c r="F182" s="144">
        <f>F183</f>
        <v>0</v>
      </c>
      <c r="G182" s="145">
        <f t="shared" si="23"/>
        <v>0</v>
      </c>
      <c r="H182" s="149">
        <f>H183</f>
        <v>0</v>
      </c>
      <c r="I182" s="149">
        <f>I183</f>
        <v>0</v>
      </c>
      <c r="J182" s="149">
        <f>J183</f>
        <v>2045000</v>
      </c>
      <c r="K182" s="149">
        <f>K183</f>
        <v>0</v>
      </c>
      <c r="L182" s="24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</row>
    <row r="183" spans="1:29" s="25" customFormat="1" ht="105.75" customHeight="1">
      <c r="A183" s="48"/>
      <c r="B183" s="50"/>
      <c r="C183" s="95" t="s">
        <v>154</v>
      </c>
      <c r="D183" s="38" t="s">
        <v>155</v>
      </c>
      <c r="E183" s="146">
        <v>2045000</v>
      </c>
      <c r="F183" s="146">
        <v>0</v>
      </c>
      <c r="G183" s="147">
        <f t="shared" si="23"/>
        <v>0</v>
      </c>
      <c r="H183" s="150">
        <v>0</v>
      </c>
      <c r="I183" s="150">
        <v>0</v>
      </c>
      <c r="J183" s="150">
        <v>2045000</v>
      </c>
      <c r="K183" s="150">
        <v>0</v>
      </c>
      <c r="L183" s="26"/>
      <c r="M183" s="33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</row>
    <row r="184" spans="1:29" s="25" customFormat="1" ht="13.5" customHeight="1">
      <c r="A184" s="48"/>
      <c r="B184" s="85">
        <v>90002</v>
      </c>
      <c r="C184" s="73"/>
      <c r="D184" s="74" t="s">
        <v>99</v>
      </c>
      <c r="E184" s="144">
        <f>SUM(E185:E185)</f>
        <v>9243500</v>
      </c>
      <c r="F184" s="144">
        <f>F185+F186</f>
        <v>4945160.07</v>
      </c>
      <c r="G184" s="145">
        <f t="shared" si="23"/>
        <v>0.534987836858333</v>
      </c>
      <c r="H184" s="149">
        <f>H185+H186</f>
        <v>9243500</v>
      </c>
      <c r="I184" s="149">
        <f>I185+I186</f>
        <v>4945160.07</v>
      </c>
      <c r="J184" s="149">
        <f>J185+J186</f>
        <v>0</v>
      </c>
      <c r="K184" s="149">
        <f>K185+K186</f>
        <v>0</v>
      </c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</row>
    <row r="185" spans="1:29" s="25" customFormat="1" ht="54" customHeight="1">
      <c r="A185" s="48"/>
      <c r="B185" s="55"/>
      <c r="C185" s="75" t="s">
        <v>64</v>
      </c>
      <c r="D185" s="38" t="s">
        <v>65</v>
      </c>
      <c r="E185" s="146">
        <v>9243500</v>
      </c>
      <c r="F185" s="146">
        <v>4945159.61</v>
      </c>
      <c r="G185" s="147">
        <f t="shared" si="23"/>
        <v>0.5349877870936334</v>
      </c>
      <c r="H185" s="150">
        <v>9243500</v>
      </c>
      <c r="I185" s="150">
        <v>4945159.61</v>
      </c>
      <c r="J185" s="150">
        <v>0</v>
      </c>
      <c r="K185" s="150">
        <v>0</v>
      </c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</row>
    <row r="186" spans="1:29" s="25" customFormat="1" ht="51.75" customHeight="1">
      <c r="A186" s="48"/>
      <c r="B186" s="50"/>
      <c r="C186" s="75" t="s">
        <v>165</v>
      </c>
      <c r="D186" s="135" t="s">
        <v>182</v>
      </c>
      <c r="E186" s="146">
        <v>0</v>
      </c>
      <c r="F186" s="146">
        <v>0.46</v>
      </c>
      <c r="G186" s="147">
        <v>0</v>
      </c>
      <c r="H186" s="150">
        <v>0</v>
      </c>
      <c r="I186" s="150">
        <v>0.46</v>
      </c>
      <c r="J186" s="150">
        <v>0</v>
      </c>
      <c r="K186" s="150">
        <v>0</v>
      </c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</row>
    <row r="187" spans="1:29" s="25" customFormat="1" ht="25.5" customHeight="1">
      <c r="A187" s="48"/>
      <c r="B187" s="97">
        <v>90005</v>
      </c>
      <c r="C187" s="73"/>
      <c r="D187" s="74" t="s">
        <v>183</v>
      </c>
      <c r="E187" s="144">
        <f>E188</f>
        <v>30000</v>
      </c>
      <c r="F187" s="144">
        <f>F188</f>
        <v>0</v>
      </c>
      <c r="G187" s="145">
        <f>F187/E187</f>
        <v>0</v>
      </c>
      <c r="H187" s="149">
        <f>H188</f>
        <v>30000</v>
      </c>
      <c r="I187" s="149">
        <f>I188</f>
        <v>0</v>
      </c>
      <c r="J187" s="149">
        <f>J188</f>
        <v>0</v>
      </c>
      <c r="K187" s="149">
        <f>K188</f>
        <v>0</v>
      </c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</row>
    <row r="188" spans="1:29" s="25" customFormat="1" ht="80.25" customHeight="1">
      <c r="A188" s="48"/>
      <c r="B188" s="50"/>
      <c r="C188" s="75" t="s">
        <v>184</v>
      </c>
      <c r="D188" s="135" t="s">
        <v>185</v>
      </c>
      <c r="E188" s="146">
        <v>30000</v>
      </c>
      <c r="F188" s="146">
        <v>0</v>
      </c>
      <c r="G188" s="147">
        <f>F188/E188</f>
        <v>0</v>
      </c>
      <c r="H188" s="150">
        <v>30000</v>
      </c>
      <c r="I188" s="150">
        <v>0</v>
      </c>
      <c r="J188" s="150">
        <v>0</v>
      </c>
      <c r="K188" s="150">
        <v>0</v>
      </c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</row>
    <row r="189" spans="1:29" s="25" customFormat="1" ht="13.5" customHeight="1">
      <c r="A189" s="48"/>
      <c r="B189" s="85">
        <v>90015</v>
      </c>
      <c r="C189" s="73"/>
      <c r="D189" s="74" t="s">
        <v>123</v>
      </c>
      <c r="E189" s="144">
        <f>E190+E191</f>
        <v>0</v>
      </c>
      <c r="F189" s="144">
        <f>F190+F191</f>
        <v>21864.390000000003</v>
      </c>
      <c r="G189" s="145">
        <v>0</v>
      </c>
      <c r="H189" s="149">
        <f>H190+H191</f>
        <v>0</v>
      </c>
      <c r="I189" s="149">
        <f>I190+I191</f>
        <v>21864.390000000003</v>
      </c>
      <c r="J189" s="149">
        <f>J190+J191</f>
        <v>0</v>
      </c>
      <c r="K189" s="149">
        <f>K190+K191</f>
        <v>0</v>
      </c>
      <c r="L189" s="26"/>
      <c r="M189" s="64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</row>
    <row r="190" spans="1:29" s="25" customFormat="1" ht="27" customHeight="1">
      <c r="A190" s="48"/>
      <c r="B190" s="124"/>
      <c r="C190" s="75" t="s">
        <v>124</v>
      </c>
      <c r="D190" s="81" t="s">
        <v>125</v>
      </c>
      <c r="E190" s="146">
        <v>0</v>
      </c>
      <c r="F190" s="146">
        <v>780.83</v>
      </c>
      <c r="G190" s="147">
        <v>0</v>
      </c>
      <c r="H190" s="150">
        <v>0</v>
      </c>
      <c r="I190" s="150">
        <v>780.83</v>
      </c>
      <c r="J190" s="150">
        <v>0</v>
      </c>
      <c r="K190" s="150">
        <v>0</v>
      </c>
      <c r="L190" s="26"/>
      <c r="M190" s="64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</row>
    <row r="191" spans="1:29" s="25" customFormat="1" ht="12.75" customHeight="1">
      <c r="A191" s="48"/>
      <c r="B191" s="50"/>
      <c r="C191" s="95" t="s">
        <v>45</v>
      </c>
      <c r="D191" s="81" t="s">
        <v>13</v>
      </c>
      <c r="E191" s="146">
        <v>0</v>
      </c>
      <c r="F191" s="146">
        <v>21083.56</v>
      </c>
      <c r="G191" s="147">
        <v>0</v>
      </c>
      <c r="H191" s="150">
        <v>0</v>
      </c>
      <c r="I191" s="150">
        <v>21083.56</v>
      </c>
      <c r="J191" s="150">
        <v>0</v>
      </c>
      <c r="K191" s="150">
        <v>0</v>
      </c>
      <c r="L191" s="26"/>
      <c r="M191" s="64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</row>
    <row r="192" spans="1:29" s="25" customFormat="1" ht="39.75" customHeight="1">
      <c r="A192" s="48"/>
      <c r="B192" s="85">
        <v>90019</v>
      </c>
      <c r="C192" s="73"/>
      <c r="D192" s="74" t="s">
        <v>100</v>
      </c>
      <c r="E192" s="144">
        <f aca="true" t="shared" si="24" ref="E192:K192">E193</f>
        <v>1000000</v>
      </c>
      <c r="F192" s="144">
        <f t="shared" si="24"/>
        <v>1201598.59</v>
      </c>
      <c r="G192" s="145">
        <f>F192/E192</f>
        <v>1.2015985900000001</v>
      </c>
      <c r="H192" s="149">
        <f t="shared" si="24"/>
        <v>1000000</v>
      </c>
      <c r="I192" s="149">
        <f t="shared" si="24"/>
        <v>1201598.59</v>
      </c>
      <c r="J192" s="149">
        <f t="shared" si="24"/>
        <v>0</v>
      </c>
      <c r="K192" s="149">
        <f t="shared" si="24"/>
        <v>0</v>
      </c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</row>
    <row r="193" spans="1:29" s="25" customFormat="1" ht="15" customHeight="1">
      <c r="A193" s="48"/>
      <c r="B193" s="44"/>
      <c r="C193" s="75" t="s">
        <v>71</v>
      </c>
      <c r="D193" s="38" t="s">
        <v>24</v>
      </c>
      <c r="E193" s="146">
        <v>1000000</v>
      </c>
      <c r="F193" s="146">
        <v>1201598.59</v>
      </c>
      <c r="G193" s="147">
        <f>F193/E193</f>
        <v>1.2015985900000001</v>
      </c>
      <c r="H193" s="150">
        <v>1000000</v>
      </c>
      <c r="I193" s="150">
        <v>1201598.59</v>
      </c>
      <c r="J193" s="150">
        <v>0</v>
      </c>
      <c r="K193" s="150">
        <v>0</v>
      </c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</row>
    <row r="194" spans="1:29" s="25" customFormat="1" ht="26.25" customHeight="1">
      <c r="A194" s="46"/>
      <c r="B194" s="72">
        <v>90026</v>
      </c>
      <c r="C194" s="73"/>
      <c r="D194" s="74" t="s">
        <v>153</v>
      </c>
      <c r="E194" s="144">
        <f>SUM(E195:E197)</f>
        <v>17000</v>
      </c>
      <c r="F194" s="144">
        <f>SUM(F195:F197)</f>
        <v>18632.13</v>
      </c>
      <c r="G194" s="145">
        <f>F194/E194</f>
        <v>1.0960076470588236</v>
      </c>
      <c r="H194" s="149">
        <f>SUM(H195:H197)</f>
        <v>17000</v>
      </c>
      <c r="I194" s="149">
        <f>SUM(I195:I197)</f>
        <v>18632.13</v>
      </c>
      <c r="J194" s="149">
        <f>SUM(J195:J197)</f>
        <v>0</v>
      </c>
      <c r="K194" s="149">
        <f>SUM(K195:K197)</f>
        <v>0</v>
      </c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</row>
    <row r="195" spans="1:29" s="25" customFormat="1" ht="39.75" customHeight="1">
      <c r="A195" s="48"/>
      <c r="B195" s="124"/>
      <c r="C195" s="75" t="s">
        <v>186</v>
      </c>
      <c r="D195" s="135" t="s">
        <v>187</v>
      </c>
      <c r="E195" s="146">
        <v>0</v>
      </c>
      <c r="F195" s="146">
        <v>3000</v>
      </c>
      <c r="G195" s="147">
        <v>0</v>
      </c>
      <c r="H195" s="150">
        <v>0</v>
      </c>
      <c r="I195" s="150">
        <v>3000</v>
      </c>
      <c r="J195" s="150">
        <v>0</v>
      </c>
      <c r="K195" s="150">
        <v>0</v>
      </c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</row>
    <row r="196" spans="1:29" s="25" customFormat="1" ht="81" customHeight="1">
      <c r="A196" s="48"/>
      <c r="B196" s="207"/>
      <c r="C196" s="75" t="s">
        <v>127</v>
      </c>
      <c r="D196" s="102" t="s">
        <v>128</v>
      </c>
      <c r="E196" s="146">
        <v>12000</v>
      </c>
      <c r="F196" s="146">
        <v>9535.2</v>
      </c>
      <c r="G196" s="147">
        <f>F196/E196</f>
        <v>0.7946000000000001</v>
      </c>
      <c r="H196" s="150">
        <v>12000</v>
      </c>
      <c r="I196" s="150">
        <v>9535.2</v>
      </c>
      <c r="J196" s="150">
        <v>0</v>
      </c>
      <c r="K196" s="150">
        <v>0</v>
      </c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</row>
    <row r="197" spans="1:29" s="25" customFormat="1" ht="28.5" customHeight="1">
      <c r="A197" s="48"/>
      <c r="B197" s="208"/>
      <c r="C197" s="75" t="s">
        <v>72</v>
      </c>
      <c r="D197" s="38" t="s">
        <v>112</v>
      </c>
      <c r="E197" s="146">
        <v>5000</v>
      </c>
      <c r="F197" s="146">
        <v>6096.93</v>
      </c>
      <c r="G197" s="147">
        <f>F197/E197</f>
        <v>1.219386</v>
      </c>
      <c r="H197" s="150">
        <v>5000</v>
      </c>
      <c r="I197" s="150">
        <v>6096.93</v>
      </c>
      <c r="J197" s="150">
        <v>0</v>
      </c>
      <c r="K197" s="150">
        <v>0</v>
      </c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</row>
    <row r="198" spans="1:29" ht="13.5" customHeight="1">
      <c r="A198" s="48"/>
      <c r="B198" s="72">
        <v>90095</v>
      </c>
      <c r="C198" s="73"/>
      <c r="D198" s="74" t="s">
        <v>35</v>
      </c>
      <c r="E198" s="144">
        <f>SUM(E199:E203)</f>
        <v>1933794</v>
      </c>
      <c r="F198" s="144">
        <f>SUM(F199:F203)</f>
        <v>930157.3</v>
      </c>
      <c r="G198" s="145">
        <f aca="true" t="shared" si="25" ref="G198:G208">F198/E198</f>
        <v>0.48100123384393584</v>
      </c>
      <c r="H198" s="149">
        <f>SUM(H199:H203)</f>
        <v>1733794</v>
      </c>
      <c r="I198" s="149">
        <f>SUM(I199:I203)</f>
        <v>930157.3</v>
      </c>
      <c r="J198" s="149">
        <f>SUM(J199:J203)</f>
        <v>200000</v>
      </c>
      <c r="K198" s="149">
        <f>SUM(K199:K203)</f>
        <v>0</v>
      </c>
      <c r="L198" s="24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</row>
    <row r="199" spans="1:29" ht="13.5" customHeight="1">
      <c r="A199" s="48"/>
      <c r="B199" s="124"/>
      <c r="C199" s="75" t="s">
        <v>71</v>
      </c>
      <c r="D199" s="38" t="s">
        <v>24</v>
      </c>
      <c r="E199" s="146">
        <v>13000</v>
      </c>
      <c r="F199" s="146">
        <v>4810.89</v>
      </c>
      <c r="G199" s="147">
        <f t="shared" si="25"/>
        <v>0.37006846153846157</v>
      </c>
      <c r="H199" s="150">
        <v>13000</v>
      </c>
      <c r="I199" s="150">
        <v>4810.89</v>
      </c>
      <c r="J199" s="150">
        <v>0</v>
      </c>
      <c r="K199" s="150">
        <v>0</v>
      </c>
      <c r="L199" s="24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</row>
    <row r="200" spans="1:29" s="25" customFormat="1" ht="90.75" customHeight="1">
      <c r="A200" s="48"/>
      <c r="B200" s="49"/>
      <c r="C200" s="75" t="s">
        <v>39</v>
      </c>
      <c r="D200" s="38" t="s">
        <v>106</v>
      </c>
      <c r="E200" s="146">
        <v>1678894</v>
      </c>
      <c r="F200" s="146">
        <v>881646.41</v>
      </c>
      <c r="G200" s="147">
        <f t="shared" si="25"/>
        <v>0.5251352437974047</v>
      </c>
      <c r="H200" s="150">
        <v>1678894</v>
      </c>
      <c r="I200" s="150">
        <v>881646.41</v>
      </c>
      <c r="J200" s="150">
        <v>0</v>
      </c>
      <c r="K200" s="150">
        <v>0</v>
      </c>
      <c r="L200" s="33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</row>
    <row r="201" spans="1:29" s="25" customFormat="1" ht="17.25" customHeight="1">
      <c r="A201" s="48"/>
      <c r="B201" s="49"/>
      <c r="C201" s="75" t="s">
        <v>45</v>
      </c>
      <c r="D201" s="81" t="s">
        <v>13</v>
      </c>
      <c r="E201" s="146">
        <v>0</v>
      </c>
      <c r="F201" s="146">
        <v>1800</v>
      </c>
      <c r="G201" s="147">
        <v>0</v>
      </c>
      <c r="H201" s="150">
        <v>0</v>
      </c>
      <c r="I201" s="150">
        <v>1800</v>
      </c>
      <c r="J201" s="150">
        <v>0</v>
      </c>
      <c r="K201" s="150">
        <v>0</v>
      </c>
      <c r="L201" s="33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</row>
    <row r="202" spans="1:29" s="25" customFormat="1" ht="42" customHeight="1">
      <c r="A202" s="48"/>
      <c r="B202" s="49"/>
      <c r="C202" s="75" t="s">
        <v>90</v>
      </c>
      <c r="D202" s="135" t="s">
        <v>166</v>
      </c>
      <c r="E202" s="146">
        <v>41900</v>
      </c>
      <c r="F202" s="146">
        <v>41900</v>
      </c>
      <c r="G202" s="147">
        <f>F202/E202</f>
        <v>1</v>
      </c>
      <c r="H202" s="150">
        <v>41900</v>
      </c>
      <c r="I202" s="150">
        <v>41900</v>
      </c>
      <c r="J202" s="150">
        <v>0</v>
      </c>
      <c r="K202" s="150">
        <v>0</v>
      </c>
      <c r="L202" s="33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</row>
    <row r="203" spans="1:29" s="25" customFormat="1" ht="56.25" customHeight="1">
      <c r="A203" s="48"/>
      <c r="B203" s="50"/>
      <c r="C203" s="95" t="s">
        <v>148</v>
      </c>
      <c r="D203" s="90" t="s">
        <v>149</v>
      </c>
      <c r="E203" s="146">
        <v>200000</v>
      </c>
      <c r="F203" s="146">
        <v>0</v>
      </c>
      <c r="G203" s="147">
        <f t="shared" si="25"/>
        <v>0</v>
      </c>
      <c r="H203" s="150">
        <v>0</v>
      </c>
      <c r="I203" s="150">
        <v>0</v>
      </c>
      <c r="J203" s="150">
        <v>200000</v>
      </c>
      <c r="K203" s="150">
        <v>0</v>
      </c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</row>
    <row r="204" spans="1:29" ht="26.25" customHeight="1">
      <c r="A204" s="79" t="s">
        <v>26</v>
      </c>
      <c r="B204" s="93"/>
      <c r="C204" s="79"/>
      <c r="D204" s="84" t="s">
        <v>27</v>
      </c>
      <c r="E204" s="152">
        <f>E205+E207+E209</f>
        <v>74000</v>
      </c>
      <c r="F204" s="152">
        <f>F205+F207+F209</f>
        <v>215877.77</v>
      </c>
      <c r="G204" s="153">
        <f t="shared" si="25"/>
        <v>2.917267162162162</v>
      </c>
      <c r="H204" s="152">
        <f>H205+H207+H209</f>
        <v>74000</v>
      </c>
      <c r="I204" s="152">
        <f>I205+I207+I209</f>
        <v>215877.77</v>
      </c>
      <c r="J204" s="161">
        <f>J207+J209</f>
        <v>0</v>
      </c>
      <c r="K204" s="161">
        <f>K207+K209</f>
        <v>0</v>
      </c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</row>
    <row r="205" spans="1:29" ht="26.25" customHeight="1">
      <c r="A205" s="79"/>
      <c r="B205" s="136" t="s">
        <v>188</v>
      </c>
      <c r="C205" s="79"/>
      <c r="D205" s="81" t="s">
        <v>189</v>
      </c>
      <c r="E205" s="144">
        <f aca="true" t="shared" si="26" ref="E205:J205">E206</f>
        <v>0</v>
      </c>
      <c r="F205" s="144">
        <f t="shared" si="26"/>
        <v>174218.77</v>
      </c>
      <c r="G205" s="145">
        <f t="shared" si="26"/>
        <v>0</v>
      </c>
      <c r="H205" s="144">
        <f t="shared" si="26"/>
        <v>0</v>
      </c>
      <c r="I205" s="144">
        <f t="shared" si="26"/>
        <v>174218.77</v>
      </c>
      <c r="J205" s="149">
        <f t="shared" si="26"/>
        <v>0</v>
      </c>
      <c r="K205" s="14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</row>
    <row r="206" spans="1:29" ht="93" customHeight="1">
      <c r="A206" s="137"/>
      <c r="B206" s="136"/>
      <c r="C206" s="75" t="s">
        <v>175</v>
      </c>
      <c r="D206" s="135" t="s">
        <v>176</v>
      </c>
      <c r="E206" s="146">
        <v>0</v>
      </c>
      <c r="F206" s="146">
        <v>174218.77</v>
      </c>
      <c r="G206" s="147">
        <v>0</v>
      </c>
      <c r="H206" s="146">
        <v>0</v>
      </c>
      <c r="I206" s="146">
        <v>174218.77</v>
      </c>
      <c r="J206" s="150">
        <v>0</v>
      </c>
      <c r="K206" s="150">
        <v>0</v>
      </c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</row>
    <row r="207" spans="1:29" ht="13.5" customHeight="1">
      <c r="A207" s="63"/>
      <c r="B207" s="101" t="s">
        <v>136</v>
      </c>
      <c r="C207" s="73"/>
      <c r="D207" s="74" t="s">
        <v>137</v>
      </c>
      <c r="E207" s="144">
        <f>E208</f>
        <v>65000</v>
      </c>
      <c r="F207" s="144">
        <f>F208</f>
        <v>32600</v>
      </c>
      <c r="G207" s="145">
        <f t="shared" si="25"/>
        <v>0.5015384615384615</v>
      </c>
      <c r="H207" s="149">
        <f>H208</f>
        <v>65000</v>
      </c>
      <c r="I207" s="149">
        <f>I208</f>
        <v>32600</v>
      </c>
      <c r="J207" s="149">
        <f>J208</f>
        <v>0</v>
      </c>
      <c r="K207" s="149">
        <f>K208</f>
        <v>0</v>
      </c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</row>
    <row r="208" spans="1:29" ht="54.75" customHeight="1">
      <c r="A208" s="63"/>
      <c r="B208" s="62"/>
      <c r="C208" s="95" t="s">
        <v>38</v>
      </c>
      <c r="D208" s="114" t="s">
        <v>18</v>
      </c>
      <c r="E208" s="146">
        <v>65000</v>
      </c>
      <c r="F208" s="146">
        <v>32600</v>
      </c>
      <c r="G208" s="147">
        <f t="shared" si="25"/>
        <v>0.5015384615384615</v>
      </c>
      <c r="H208" s="150">
        <v>65000</v>
      </c>
      <c r="I208" s="150">
        <v>32600</v>
      </c>
      <c r="J208" s="146">
        <v>0</v>
      </c>
      <c r="K208" s="146">
        <v>0</v>
      </c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</row>
    <row r="209" spans="1:29" ht="14.25" customHeight="1">
      <c r="A209" s="63"/>
      <c r="B209" s="94" t="s">
        <v>91</v>
      </c>
      <c r="C209" s="75"/>
      <c r="D209" s="74" t="s">
        <v>92</v>
      </c>
      <c r="E209" s="144">
        <f>E210+E211</f>
        <v>9000</v>
      </c>
      <c r="F209" s="144">
        <f>F210+F211</f>
        <v>9059</v>
      </c>
      <c r="G209" s="145">
        <f>F209/E209</f>
        <v>1.0065555555555556</v>
      </c>
      <c r="H209" s="149">
        <f>H210+H211</f>
        <v>9000</v>
      </c>
      <c r="I209" s="149">
        <f>I210+I211</f>
        <v>9059</v>
      </c>
      <c r="J209" s="149">
        <f>J210+J211</f>
        <v>0</v>
      </c>
      <c r="K209" s="149">
        <f>K210+K211</f>
        <v>0</v>
      </c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</row>
    <row r="210" spans="1:29" ht="28.5" customHeight="1">
      <c r="A210" s="63"/>
      <c r="B210" s="169"/>
      <c r="C210" s="75" t="s">
        <v>124</v>
      </c>
      <c r="D210" s="81" t="s">
        <v>125</v>
      </c>
      <c r="E210" s="146">
        <v>0</v>
      </c>
      <c r="F210" s="146">
        <v>59</v>
      </c>
      <c r="G210" s="147">
        <v>0</v>
      </c>
      <c r="H210" s="150">
        <v>0</v>
      </c>
      <c r="I210" s="150">
        <v>59</v>
      </c>
      <c r="J210" s="150">
        <v>0</v>
      </c>
      <c r="K210" s="150">
        <v>0</v>
      </c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</row>
    <row r="211" spans="1:29" ht="66.75" customHeight="1">
      <c r="A211" s="63"/>
      <c r="B211" s="101"/>
      <c r="C211" s="75" t="s">
        <v>90</v>
      </c>
      <c r="D211" s="38" t="s">
        <v>95</v>
      </c>
      <c r="E211" s="146">
        <v>9000</v>
      </c>
      <c r="F211" s="146">
        <v>9000</v>
      </c>
      <c r="G211" s="147">
        <f aca="true" t="shared" si="27" ref="G211:G221">F211/E211</f>
        <v>1</v>
      </c>
      <c r="H211" s="150">
        <v>9000</v>
      </c>
      <c r="I211" s="150">
        <v>9000</v>
      </c>
      <c r="J211" s="150">
        <v>0</v>
      </c>
      <c r="K211" s="150">
        <v>0</v>
      </c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</row>
    <row r="212" spans="1:29" ht="15" customHeight="1">
      <c r="A212" s="65">
        <v>926</v>
      </c>
      <c r="B212" s="216"/>
      <c r="C212" s="217"/>
      <c r="D212" s="80" t="s">
        <v>122</v>
      </c>
      <c r="E212" s="152">
        <f>E213+E215+E222</f>
        <v>4207935</v>
      </c>
      <c r="F212" s="152">
        <f>F213+F215+F222</f>
        <v>404871.97000000003</v>
      </c>
      <c r="G212" s="153">
        <f>F212/E212</f>
        <v>0.09621630799905417</v>
      </c>
      <c r="H212" s="155">
        <f>H213+H215+H222</f>
        <v>1434635</v>
      </c>
      <c r="I212" s="155">
        <f>I213+I215+I222</f>
        <v>404871.97000000003</v>
      </c>
      <c r="J212" s="155">
        <f>J213+J215+J222</f>
        <v>2773300</v>
      </c>
      <c r="K212" s="155">
        <f>K213+K215+K222</f>
        <v>0</v>
      </c>
      <c r="L212" s="24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</row>
    <row r="213" spans="1:29" ht="15" customHeight="1">
      <c r="A213" s="116"/>
      <c r="B213" s="216">
        <v>92601</v>
      </c>
      <c r="C213" s="217"/>
      <c r="D213" s="82" t="s">
        <v>156</v>
      </c>
      <c r="E213" s="144">
        <f aca="true" t="shared" si="28" ref="E213:K213">E214</f>
        <v>2772300</v>
      </c>
      <c r="F213" s="144">
        <f t="shared" si="28"/>
        <v>0</v>
      </c>
      <c r="G213" s="145">
        <f t="shared" si="28"/>
        <v>0</v>
      </c>
      <c r="H213" s="162">
        <f t="shared" si="28"/>
        <v>0</v>
      </c>
      <c r="I213" s="162">
        <f>I214</f>
        <v>0</v>
      </c>
      <c r="J213" s="162">
        <f t="shared" si="28"/>
        <v>2772300</v>
      </c>
      <c r="K213" s="162">
        <f t="shared" si="28"/>
        <v>0</v>
      </c>
      <c r="L213" s="24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</row>
    <row r="214" spans="1:29" ht="54.75" customHeight="1">
      <c r="A214" s="109"/>
      <c r="B214" s="66"/>
      <c r="C214" s="69" t="s">
        <v>148</v>
      </c>
      <c r="D214" s="90" t="s">
        <v>149</v>
      </c>
      <c r="E214" s="146">
        <v>2772300</v>
      </c>
      <c r="F214" s="146">
        <v>0</v>
      </c>
      <c r="G214" s="147">
        <f>F214/E214</f>
        <v>0</v>
      </c>
      <c r="H214" s="156">
        <v>0</v>
      </c>
      <c r="I214" s="156">
        <v>0</v>
      </c>
      <c r="J214" s="156">
        <v>2772300</v>
      </c>
      <c r="K214" s="156">
        <v>0</v>
      </c>
      <c r="L214" s="24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</row>
    <row r="215" spans="1:29" ht="15" customHeight="1">
      <c r="A215" s="48"/>
      <c r="B215" s="212">
        <v>92604</v>
      </c>
      <c r="C215" s="213"/>
      <c r="D215" s="74" t="s">
        <v>86</v>
      </c>
      <c r="E215" s="144">
        <f>SUM(E216:E221)</f>
        <v>1435635</v>
      </c>
      <c r="F215" s="144">
        <f>SUM(F216:F221)</f>
        <v>404677.65</v>
      </c>
      <c r="G215" s="145">
        <f t="shared" si="27"/>
        <v>0.281880596391144</v>
      </c>
      <c r="H215" s="149">
        <f>SUM(H216:H221)</f>
        <v>1434635</v>
      </c>
      <c r="I215" s="149">
        <f>SUM(I216:I221)</f>
        <v>404677.65</v>
      </c>
      <c r="J215" s="149">
        <f>SUM(J216:J221)</f>
        <v>1000</v>
      </c>
      <c r="K215" s="149">
        <f>SUM(K216:K221)</f>
        <v>0</v>
      </c>
      <c r="L215" s="24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</row>
    <row r="216" spans="1:29" s="25" customFormat="1" ht="93" customHeight="1">
      <c r="A216" s="48"/>
      <c r="B216" s="96"/>
      <c r="C216" s="75" t="s">
        <v>39</v>
      </c>
      <c r="D216" s="38" t="s">
        <v>106</v>
      </c>
      <c r="E216" s="146">
        <v>140000</v>
      </c>
      <c r="F216" s="146">
        <v>52467.94</v>
      </c>
      <c r="G216" s="147">
        <f t="shared" si="27"/>
        <v>0.374771</v>
      </c>
      <c r="H216" s="150">
        <v>140000</v>
      </c>
      <c r="I216" s="150">
        <v>52467.94</v>
      </c>
      <c r="J216" s="150">
        <v>0</v>
      </c>
      <c r="K216" s="150">
        <v>0</v>
      </c>
      <c r="L216" s="33"/>
      <c r="M216" s="33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</row>
    <row r="217" spans="1:29" s="25" customFormat="1" ht="12.75" customHeight="1">
      <c r="A217" s="46"/>
      <c r="B217" s="177"/>
      <c r="C217" s="75" t="s">
        <v>76</v>
      </c>
      <c r="D217" s="38" t="s">
        <v>11</v>
      </c>
      <c r="E217" s="146">
        <v>1100000</v>
      </c>
      <c r="F217" s="146">
        <v>155816.13</v>
      </c>
      <c r="G217" s="147">
        <f t="shared" si="27"/>
        <v>0.14165102727272727</v>
      </c>
      <c r="H217" s="150">
        <v>1100000</v>
      </c>
      <c r="I217" s="150">
        <v>155816.13</v>
      </c>
      <c r="J217" s="150">
        <v>0</v>
      </c>
      <c r="K217" s="150">
        <v>0</v>
      </c>
      <c r="L217" s="26"/>
      <c r="M217" s="33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</row>
    <row r="218" spans="1:29" s="25" customFormat="1" ht="27" customHeight="1">
      <c r="A218" s="48"/>
      <c r="B218" s="53"/>
      <c r="C218" s="95" t="s">
        <v>151</v>
      </c>
      <c r="D218" s="81" t="s">
        <v>152</v>
      </c>
      <c r="E218" s="146">
        <v>1000</v>
      </c>
      <c r="F218" s="146">
        <v>0</v>
      </c>
      <c r="G218" s="147">
        <f>F218/E218</f>
        <v>0</v>
      </c>
      <c r="H218" s="150">
        <v>0</v>
      </c>
      <c r="I218" s="150">
        <v>0</v>
      </c>
      <c r="J218" s="150">
        <v>1000</v>
      </c>
      <c r="K218" s="150">
        <v>0</v>
      </c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</row>
    <row r="219" spans="1:29" s="25" customFormat="1" ht="13.5" customHeight="1">
      <c r="A219" s="48"/>
      <c r="B219" s="53"/>
      <c r="C219" s="75" t="s">
        <v>74</v>
      </c>
      <c r="D219" s="38" t="s">
        <v>118</v>
      </c>
      <c r="E219" s="146">
        <v>500</v>
      </c>
      <c r="F219" s="146">
        <v>59.94</v>
      </c>
      <c r="G219" s="147">
        <f t="shared" si="27"/>
        <v>0.11988</v>
      </c>
      <c r="H219" s="156">
        <v>500</v>
      </c>
      <c r="I219" s="156">
        <v>59.94</v>
      </c>
      <c r="J219" s="156">
        <v>0</v>
      </c>
      <c r="K219" s="156">
        <v>0</v>
      </c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</row>
    <row r="220" spans="1:29" s="25" customFormat="1" ht="25.5" customHeight="1">
      <c r="A220" s="48"/>
      <c r="B220" s="53"/>
      <c r="C220" s="95" t="s">
        <v>124</v>
      </c>
      <c r="D220" s="81" t="s">
        <v>125</v>
      </c>
      <c r="E220" s="146">
        <v>193135</v>
      </c>
      <c r="F220" s="146">
        <v>193557.61</v>
      </c>
      <c r="G220" s="147">
        <f t="shared" si="27"/>
        <v>1.0021881585419525</v>
      </c>
      <c r="H220" s="156">
        <v>193135</v>
      </c>
      <c r="I220" s="156">
        <v>193557.61</v>
      </c>
      <c r="J220" s="156">
        <v>0</v>
      </c>
      <c r="K220" s="156">
        <v>0</v>
      </c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</row>
    <row r="221" spans="1:29" s="25" customFormat="1" ht="15" customHeight="1">
      <c r="A221" s="48"/>
      <c r="B221" s="53"/>
      <c r="C221" s="95" t="s">
        <v>45</v>
      </c>
      <c r="D221" s="38" t="s">
        <v>13</v>
      </c>
      <c r="E221" s="146">
        <v>1000</v>
      </c>
      <c r="F221" s="146">
        <v>2776.03</v>
      </c>
      <c r="G221" s="147">
        <f t="shared" si="27"/>
        <v>2.77603</v>
      </c>
      <c r="H221" s="156">
        <v>1000</v>
      </c>
      <c r="I221" s="156">
        <v>2776.03</v>
      </c>
      <c r="J221" s="156">
        <v>0</v>
      </c>
      <c r="K221" s="156">
        <v>0</v>
      </c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</row>
    <row r="222" spans="1:29" s="25" customFormat="1" ht="15" customHeight="1">
      <c r="A222" s="132"/>
      <c r="B222" s="212">
        <v>92605</v>
      </c>
      <c r="C222" s="213"/>
      <c r="D222" s="171" t="s">
        <v>190</v>
      </c>
      <c r="E222" s="144">
        <f>E223</f>
        <v>0</v>
      </c>
      <c r="F222" s="144">
        <f>F223</f>
        <v>194.32</v>
      </c>
      <c r="G222" s="145">
        <v>0</v>
      </c>
      <c r="H222" s="162">
        <f>H223</f>
        <v>0</v>
      </c>
      <c r="I222" s="162">
        <f>I223</f>
        <v>194.32</v>
      </c>
      <c r="J222" s="162">
        <f>J223</f>
        <v>0</v>
      </c>
      <c r="K222" s="162">
        <f>K223</f>
        <v>0</v>
      </c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</row>
    <row r="223" spans="1:29" s="25" customFormat="1" ht="25.5" customHeight="1">
      <c r="A223" s="48"/>
      <c r="B223" s="170"/>
      <c r="C223" s="75" t="s">
        <v>124</v>
      </c>
      <c r="D223" s="81" t="s">
        <v>125</v>
      </c>
      <c r="E223" s="146">
        <v>0</v>
      </c>
      <c r="F223" s="146">
        <v>194.32</v>
      </c>
      <c r="G223" s="147">
        <v>0</v>
      </c>
      <c r="H223" s="146">
        <v>0</v>
      </c>
      <c r="I223" s="146">
        <v>194.32</v>
      </c>
      <c r="J223" s="156">
        <v>0</v>
      </c>
      <c r="K223" s="156">
        <v>0</v>
      </c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</row>
    <row r="224" spans="1:26" ht="15.75" customHeight="1">
      <c r="A224" s="196" t="s">
        <v>138</v>
      </c>
      <c r="B224" s="196"/>
      <c r="C224" s="197"/>
      <c r="D224" s="197"/>
      <c r="E224" s="173">
        <f>E8+E12+E15+E27+E30+E43+E46+E51+E84+E92+E112+E119+E154+E157+E181+E204+E212+E151</f>
        <v>168502774.91</v>
      </c>
      <c r="F224" s="174">
        <f>F8+F12+F15+F27+F30+F43+F46+F51+F84+F92+F112+F119+F154+F157+F181+F204+F212+F151</f>
        <v>91826421.09999998</v>
      </c>
      <c r="G224" s="175">
        <f>F224/E224</f>
        <v>0.5449549489558609</v>
      </c>
      <c r="H224" s="174">
        <f>H8+H12+H15+H27+H30+H43+H46+H51+H84+H92+H112+H119+H154+H157+H181+H204+H212+H151</f>
        <v>161952095.91</v>
      </c>
      <c r="I224" s="176">
        <f>I8+I12+I15+I27+I30+I43+I46+I51+I84+I92+I112+I119+I154+I157+I181+I204+I212+I151</f>
        <v>90727310.47999999</v>
      </c>
      <c r="J224" s="176">
        <f>J8+J12+J15+J28+J30+J46+J51+J84+J92+J112+J154+J157+J181+J204+J212+J151</f>
        <v>6550679</v>
      </c>
      <c r="K224" s="176">
        <f>K8+K12+K15+K27+K30+K43+K46+K51+K51+K84+K92+K112+K119+K154+K157+K181+K204+K212+K151</f>
        <v>1099110.62</v>
      </c>
      <c r="L224" s="172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6"/>
    </row>
    <row r="225" spans="1:26" ht="12.75">
      <c r="A225" s="21"/>
      <c r="B225" s="21"/>
      <c r="C225" s="21"/>
      <c r="D225" s="22"/>
      <c r="E225" s="39"/>
      <c r="F225" s="100"/>
      <c r="G225" s="39"/>
      <c r="H225" s="23"/>
      <c r="I225" s="138"/>
      <c r="J225" s="139"/>
      <c r="K225" s="13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6"/>
    </row>
    <row r="226" spans="1:26" ht="12.75">
      <c r="A226" s="19"/>
      <c r="B226" s="19"/>
      <c r="C226" s="19"/>
      <c r="D226" s="18"/>
      <c r="E226" s="18"/>
      <c r="F226" s="18"/>
      <c r="G226" s="18"/>
      <c r="H226" s="24"/>
      <c r="I226" s="24"/>
      <c r="J226" s="19"/>
      <c r="K226" s="24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6"/>
    </row>
    <row r="227" spans="1:26" ht="12.75">
      <c r="A227" s="19"/>
      <c r="B227" s="19"/>
      <c r="C227" s="19"/>
      <c r="D227" s="18"/>
      <c r="E227" s="34"/>
      <c r="F227" s="34"/>
      <c r="G227" s="37"/>
      <c r="H227" s="24"/>
      <c r="I227" s="24"/>
      <c r="J227" s="19"/>
      <c r="K227" s="24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6"/>
    </row>
    <row r="228" spans="1:26" ht="12.75">
      <c r="A228" s="19"/>
      <c r="B228" s="19"/>
      <c r="C228" s="19"/>
      <c r="D228" s="18"/>
      <c r="E228" s="18"/>
      <c r="F228" s="34"/>
      <c r="G228" s="34"/>
      <c r="H228" s="24"/>
      <c r="I228" s="24"/>
      <c r="J228" s="19"/>
      <c r="K228" s="24"/>
      <c r="L228" s="19"/>
      <c r="M228" s="24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6"/>
    </row>
    <row r="229" spans="1:26" ht="12.75">
      <c r="A229" s="19"/>
      <c r="B229" s="19"/>
      <c r="C229" s="19"/>
      <c r="D229" s="18"/>
      <c r="E229" s="18"/>
      <c r="F229" s="18"/>
      <c r="G229" s="18"/>
      <c r="H229" s="24"/>
      <c r="I229" s="24"/>
      <c r="J229" s="19"/>
      <c r="K229" s="24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6"/>
    </row>
    <row r="230" spans="1:26" ht="12.75">
      <c r="A230" s="19"/>
      <c r="B230" s="19"/>
      <c r="C230" s="19"/>
      <c r="D230" s="18"/>
      <c r="E230" s="18"/>
      <c r="F230" s="34"/>
      <c r="G230" s="18"/>
      <c r="H230" s="24"/>
      <c r="I230" s="24"/>
      <c r="J230" s="24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6"/>
    </row>
    <row r="231" spans="1:25" ht="12.75">
      <c r="A231" s="19"/>
      <c r="B231" s="19"/>
      <c r="C231" s="19"/>
      <c r="D231" s="18"/>
      <c r="E231" s="18"/>
      <c r="F231" s="18"/>
      <c r="G231" s="18"/>
      <c r="H231" s="24"/>
      <c r="I231" s="24"/>
      <c r="J231" s="19"/>
      <c r="K231" s="19"/>
      <c r="L231" s="19"/>
      <c r="M231" s="19"/>
      <c r="N231" s="19"/>
      <c r="O231" s="19"/>
      <c r="P231" s="19"/>
      <c r="Q231" s="19"/>
      <c r="R231" s="19"/>
      <c r="S231" s="35"/>
      <c r="T231" s="36"/>
      <c r="U231" s="36"/>
      <c r="V231" s="36"/>
      <c r="W231" s="36"/>
      <c r="X231" s="36"/>
      <c r="Y231" s="36"/>
    </row>
    <row r="232" spans="1:19" ht="12.75">
      <c r="A232" s="19"/>
      <c r="B232" s="19"/>
      <c r="C232" s="19"/>
      <c r="D232" s="18"/>
      <c r="E232" s="18"/>
      <c r="F232" s="18"/>
      <c r="G232" s="18"/>
      <c r="H232" s="19"/>
      <c r="I232" s="24"/>
      <c r="J232" s="19"/>
      <c r="K232" s="19"/>
      <c r="L232" s="19"/>
      <c r="M232" s="19"/>
      <c r="N232" s="19"/>
      <c r="O232" s="19"/>
      <c r="P232" s="19"/>
      <c r="Q232" s="19"/>
      <c r="R232" s="19"/>
      <c r="S232" s="16"/>
    </row>
    <row r="233" spans="1:19" ht="12.75">
      <c r="A233" s="19"/>
      <c r="B233" s="19"/>
      <c r="C233" s="19"/>
      <c r="D233" s="18"/>
      <c r="E233" s="18"/>
      <c r="F233" s="18"/>
      <c r="G233" s="18"/>
      <c r="H233" s="19"/>
      <c r="I233" s="24"/>
      <c r="J233" s="19"/>
      <c r="K233" s="19"/>
      <c r="L233" s="19"/>
      <c r="M233" s="19"/>
      <c r="N233" s="19"/>
      <c r="O233" s="19"/>
      <c r="P233" s="19"/>
      <c r="Q233" s="19"/>
      <c r="R233" s="19"/>
      <c r="S233" s="16"/>
    </row>
    <row r="234" spans="1:19" ht="12.75">
      <c r="A234" s="19"/>
      <c r="B234" s="19"/>
      <c r="C234" s="19"/>
      <c r="D234" s="18"/>
      <c r="E234" s="18"/>
      <c r="F234" s="18"/>
      <c r="G234" s="18"/>
      <c r="H234" s="19"/>
      <c r="I234" s="24"/>
      <c r="J234" s="19"/>
      <c r="K234" s="19"/>
      <c r="L234" s="19"/>
      <c r="M234" s="19"/>
      <c r="N234" s="19"/>
      <c r="O234" s="19"/>
      <c r="P234" s="19"/>
      <c r="Q234" s="19"/>
      <c r="R234" s="19"/>
      <c r="S234" s="16"/>
    </row>
    <row r="235" spans="1:19" ht="12.75">
      <c r="A235" s="19"/>
      <c r="B235" s="19"/>
      <c r="C235" s="19"/>
      <c r="D235" s="18"/>
      <c r="E235" s="18"/>
      <c r="F235" s="18"/>
      <c r="G235" s="18"/>
      <c r="H235" s="19"/>
      <c r="I235" s="24"/>
      <c r="J235" s="19"/>
      <c r="K235" s="19"/>
      <c r="L235" s="19"/>
      <c r="M235" s="19"/>
      <c r="N235" s="19"/>
      <c r="O235" s="19"/>
      <c r="P235" s="19"/>
      <c r="Q235" s="19"/>
      <c r="R235" s="19"/>
      <c r="S235" s="16"/>
    </row>
    <row r="236" spans="1:19" ht="12.75">
      <c r="A236" s="19"/>
      <c r="B236" s="19"/>
      <c r="C236" s="19"/>
      <c r="D236" s="18"/>
      <c r="E236" s="18"/>
      <c r="F236" s="18"/>
      <c r="G236" s="18"/>
      <c r="H236" s="19"/>
      <c r="I236" s="24"/>
      <c r="J236" s="19"/>
      <c r="K236" s="19"/>
      <c r="L236" s="19"/>
      <c r="M236" s="19"/>
      <c r="N236" s="19"/>
      <c r="O236" s="19"/>
      <c r="P236" s="19"/>
      <c r="Q236" s="19"/>
      <c r="R236" s="19"/>
      <c r="S236" s="16"/>
    </row>
    <row r="237" spans="1:19" ht="12.75">
      <c r="A237" s="19"/>
      <c r="B237" s="19"/>
      <c r="C237" s="19"/>
      <c r="D237" s="18"/>
      <c r="E237" s="18"/>
      <c r="F237" s="18"/>
      <c r="G237" s="18"/>
      <c r="H237" s="19"/>
      <c r="I237" s="24"/>
      <c r="J237" s="19"/>
      <c r="K237" s="19"/>
      <c r="L237" s="19"/>
      <c r="M237" s="19"/>
      <c r="N237" s="19"/>
      <c r="O237" s="19"/>
      <c r="P237" s="19"/>
      <c r="Q237" s="19"/>
      <c r="R237" s="19"/>
      <c r="S237" s="16"/>
    </row>
    <row r="238" spans="1:19" ht="12.75">
      <c r="A238" s="19"/>
      <c r="B238" s="19"/>
      <c r="C238" s="19"/>
      <c r="D238" s="18"/>
      <c r="E238" s="18"/>
      <c r="F238" s="18"/>
      <c r="G238" s="18"/>
      <c r="H238" s="19"/>
      <c r="I238" s="24"/>
      <c r="J238" s="19"/>
      <c r="K238" s="19"/>
      <c r="L238" s="19"/>
      <c r="M238" s="19"/>
      <c r="N238" s="19"/>
      <c r="O238" s="19"/>
      <c r="P238" s="19"/>
      <c r="Q238" s="19"/>
      <c r="R238" s="19"/>
      <c r="S238" s="16"/>
    </row>
    <row r="239" spans="1:19" ht="12.75">
      <c r="A239" s="19"/>
      <c r="B239" s="19"/>
      <c r="C239" s="19"/>
      <c r="D239" s="18"/>
      <c r="E239" s="18"/>
      <c r="F239" s="18"/>
      <c r="G239" s="18"/>
      <c r="H239" s="19"/>
      <c r="I239" s="24"/>
      <c r="J239" s="19"/>
      <c r="K239" s="19"/>
      <c r="L239" s="19"/>
      <c r="M239" s="19"/>
      <c r="N239" s="19"/>
      <c r="O239" s="19"/>
      <c r="P239" s="19"/>
      <c r="Q239" s="19"/>
      <c r="R239" s="19"/>
      <c r="S239" s="16"/>
    </row>
    <row r="240" spans="1:19" ht="12.75">
      <c r="A240" s="19"/>
      <c r="B240" s="19"/>
      <c r="C240" s="19"/>
      <c r="D240" s="18"/>
      <c r="E240" s="18"/>
      <c r="F240" s="18"/>
      <c r="G240" s="18"/>
      <c r="H240" s="19"/>
      <c r="I240" s="24"/>
      <c r="J240" s="19"/>
      <c r="K240" s="19"/>
      <c r="L240" s="19"/>
      <c r="M240" s="19"/>
      <c r="N240" s="19"/>
      <c r="O240" s="19"/>
      <c r="P240" s="19"/>
      <c r="Q240" s="19"/>
      <c r="R240" s="19"/>
      <c r="S240" s="16"/>
    </row>
    <row r="241" spans="1:19" ht="12.75">
      <c r="A241" s="19"/>
      <c r="B241" s="19"/>
      <c r="C241" s="19"/>
      <c r="D241" s="18"/>
      <c r="E241" s="18"/>
      <c r="F241" s="18"/>
      <c r="G241" s="18"/>
      <c r="H241" s="19"/>
      <c r="I241" s="24"/>
      <c r="J241" s="19"/>
      <c r="K241" s="19"/>
      <c r="L241" s="19"/>
      <c r="M241" s="19"/>
      <c r="N241" s="19"/>
      <c r="O241" s="19"/>
      <c r="P241" s="19"/>
      <c r="Q241" s="19"/>
      <c r="R241" s="19"/>
      <c r="S241" s="16"/>
    </row>
    <row r="242" spans="1:19" ht="12.75">
      <c r="A242" s="19"/>
      <c r="B242" s="19"/>
      <c r="C242" s="19"/>
      <c r="D242" s="18"/>
      <c r="E242" s="18"/>
      <c r="F242" s="18"/>
      <c r="G242" s="18"/>
      <c r="H242" s="19"/>
      <c r="I242" s="24"/>
      <c r="J242" s="19"/>
      <c r="K242" s="19"/>
      <c r="L242" s="19"/>
      <c r="M242" s="19"/>
      <c r="N242" s="19"/>
      <c r="O242" s="19"/>
      <c r="P242" s="19"/>
      <c r="Q242" s="19"/>
      <c r="R242" s="19"/>
      <c r="S242" s="16"/>
    </row>
    <row r="243" spans="1:19" ht="12.75">
      <c r="A243" s="19"/>
      <c r="B243" s="19"/>
      <c r="C243" s="19"/>
      <c r="D243" s="18"/>
      <c r="E243" s="18"/>
      <c r="F243" s="18"/>
      <c r="G243" s="18"/>
      <c r="H243" s="19"/>
      <c r="I243" s="24"/>
      <c r="J243" s="19"/>
      <c r="K243" s="19"/>
      <c r="L243" s="19"/>
      <c r="M243" s="19"/>
      <c r="N243" s="19"/>
      <c r="O243" s="19"/>
      <c r="P243" s="19"/>
      <c r="Q243" s="19"/>
      <c r="R243" s="19"/>
      <c r="S243" s="16"/>
    </row>
    <row r="244" spans="1:19" ht="12.75">
      <c r="A244" s="19"/>
      <c r="B244" s="19"/>
      <c r="C244" s="19"/>
      <c r="D244" s="18"/>
      <c r="E244" s="18"/>
      <c r="F244" s="18"/>
      <c r="G244" s="18"/>
      <c r="H244" s="19"/>
      <c r="I244" s="24"/>
      <c r="J244" s="19"/>
      <c r="K244" s="19"/>
      <c r="L244" s="19"/>
      <c r="M244" s="19"/>
      <c r="N244" s="19"/>
      <c r="O244" s="19"/>
      <c r="P244" s="19"/>
      <c r="Q244" s="19"/>
      <c r="R244" s="19"/>
      <c r="S244" s="16"/>
    </row>
    <row r="245" spans="1:19" ht="12.75">
      <c r="A245" s="19"/>
      <c r="B245" s="19"/>
      <c r="C245" s="19"/>
      <c r="D245" s="18"/>
      <c r="E245" s="18"/>
      <c r="F245" s="18"/>
      <c r="G245" s="18"/>
      <c r="H245" s="19"/>
      <c r="I245" s="24"/>
      <c r="J245" s="19"/>
      <c r="K245" s="19"/>
      <c r="L245" s="19"/>
      <c r="M245" s="19"/>
      <c r="N245" s="19"/>
      <c r="O245" s="19"/>
      <c r="P245" s="19"/>
      <c r="Q245" s="19"/>
      <c r="R245" s="19"/>
      <c r="S245" s="16"/>
    </row>
    <row r="246" spans="1:19" ht="12.75">
      <c r="A246" s="19"/>
      <c r="B246" s="19"/>
      <c r="C246" s="19"/>
      <c r="D246" s="18"/>
      <c r="E246" s="18"/>
      <c r="F246" s="18"/>
      <c r="G246" s="18"/>
      <c r="H246" s="19"/>
      <c r="I246" s="24"/>
      <c r="J246" s="19"/>
      <c r="K246" s="19"/>
      <c r="L246" s="19"/>
      <c r="M246" s="19"/>
      <c r="N246" s="19"/>
      <c r="O246" s="19"/>
      <c r="P246" s="19"/>
      <c r="Q246" s="19"/>
      <c r="R246" s="19"/>
      <c r="S246" s="16"/>
    </row>
    <row r="247" spans="1:19" ht="12.75">
      <c r="A247" s="19"/>
      <c r="B247" s="19"/>
      <c r="C247" s="19"/>
      <c r="D247" s="18"/>
      <c r="E247" s="18"/>
      <c r="F247" s="18"/>
      <c r="G247" s="18"/>
      <c r="H247" s="19"/>
      <c r="I247" s="24"/>
      <c r="J247" s="19"/>
      <c r="K247" s="19"/>
      <c r="L247" s="19"/>
      <c r="M247" s="19"/>
      <c r="N247" s="19"/>
      <c r="O247" s="19"/>
      <c r="P247" s="19"/>
      <c r="Q247" s="19"/>
      <c r="R247" s="19"/>
      <c r="S247" s="16"/>
    </row>
    <row r="248" spans="1:19" ht="12.75">
      <c r="A248" s="19"/>
      <c r="B248" s="19"/>
      <c r="C248" s="19"/>
      <c r="D248" s="18"/>
      <c r="E248" s="18"/>
      <c r="F248" s="18"/>
      <c r="G248" s="18"/>
      <c r="H248" s="19"/>
      <c r="I248" s="24"/>
      <c r="J248" s="19"/>
      <c r="K248" s="19"/>
      <c r="L248" s="19"/>
      <c r="M248" s="19"/>
      <c r="N248" s="19"/>
      <c r="O248" s="19"/>
      <c r="P248" s="19"/>
      <c r="Q248" s="19"/>
      <c r="R248" s="19"/>
      <c r="S248" s="16"/>
    </row>
    <row r="249" spans="1:19" ht="12.75">
      <c r="A249" s="19"/>
      <c r="B249" s="19"/>
      <c r="C249" s="19"/>
      <c r="D249" s="18"/>
      <c r="E249" s="18"/>
      <c r="F249" s="18"/>
      <c r="G249" s="18"/>
      <c r="H249" s="19"/>
      <c r="I249" s="24"/>
      <c r="J249" s="19"/>
      <c r="K249" s="19"/>
      <c r="L249" s="19"/>
      <c r="M249" s="19"/>
      <c r="N249" s="19"/>
      <c r="O249" s="19"/>
      <c r="P249" s="19"/>
      <c r="Q249" s="19"/>
      <c r="R249" s="19"/>
      <c r="S249" s="16"/>
    </row>
    <row r="250" spans="1:19" ht="12.75">
      <c r="A250" s="19"/>
      <c r="B250" s="19"/>
      <c r="C250" s="19"/>
      <c r="D250" s="18"/>
      <c r="E250" s="18"/>
      <c r="F250" s="18"/>
      <c r="G250" s="18"/>
      <c r="H250" s="19"/>
      <c r="I250" s="24"/>
      <c r="J250" s="19"/>
      <c r="K250" s="19"/>
      <c r="L250" s="19"/>
      <c r="M250" s="19"/>
      <c r="N250" s="19"/>
      <c r="O250" s="19"/>
      <c r="P250" s="19"/>
      <c r="Q250" s="19"/>
      <c r="R250" s="19"/>
      <c r="S250" s="16"/>
    </row>
    <row r="251" spans="1:19" ht="12.75">
      <c r="A251" s="19"/>
      <c r="B251" s="19"/>
      <c r="C251" s="19"/>
      <c r="D251" s="18"/>
      <c r="E251" s="18"/>
      <c r="F251" s="18"/>
      <c r="G251" s="18"/>
      <c r="H251" s="19"/>
      <c r="I251" s="24"/>
      <c r="J251" s="19"/>
      <c r="K251" s="19"/>
      <c r="L251" s="19"/>
      <c r="M251" s="19"/>
      <c r="N251" s="19"/>
      <c r="O251" s="19"/>
      <c r="P251" s="19"/>
      <c r="Q251" s="19"/>
      <c r="R251" s="19"/>
      <c r="S251" s="16"/>
    </row>
    <row r="252" spans="1:19" ht="12.75">
      <c r="A252" s="19"/>
      <c r="B252" s="19"/>
      <c r="C252" s="19"/>
      <c r="D252" s="18"/>
      <c r="E252" s="18"/>
      <c r="F252" s="18"/>
      <c r="G252" s="18"/>
      <c r="H252" s="19"/>
      <c r="I252" s="24"/>
      <c r="J252" s="19"/>
      <c r="K252" s="19"/>
      <c r="L252" s="19"/>
      <c r="M252" s="19"/>
      <c r="N252" s="19"/>
      <c r="O252" s="19"/>
      <c r="P252" s="19"/>
      <c r="Q252" s="19"/>
      <c r="R252" s="19"/>
      <c r="S252" s="16"/>
    </row>
    <row r="253" spans="1:19" ht="12.75">
      <c r="A253" s="19"/>
      <c r="B253" s="19"/>
      <c r="C253" s="19"/>
      <c r="D253" s="18"/>
      <c r="E253" s="18"/>
      <c r="F253" s="18"/>
      <c r="G253" s="18"/>
      <c r="H253" s="19"/>
      <c r="I253" s="24"/>
      <c r="J253" s="19"/>
      <c r="K253" s="19"/>
      <c r="L253" s="19"/>
      <c r="M253" s="19"/>
      <c r="N253" s="19"/>
      <c r="O253" s="19"/>
      <c r="P253" s="19"/>
      <c r="Q253" s="19"/>
      <c r="R253" s="19"/>
      <c r="S253" s="16"/>
    </row>
    <row r="254" spans="1:19" ht="12.75">
      <c r="A254" s="19"/>
      <c r="B254" s="19"/>
      <c r="C254" s="19"/>
      <c r="D254" s="18"/>
      <c r="E254" s="18"/>
      <c r="F254" s="18"/>
      <c r="G254" s="18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6"/>
    </row>
    <row r="255" spans="1:19" ht="12.75">
      <c r="A255" s="19"/>
      <c r="B255" s="19"/>
      <c r="C255" s="19"/>
      <c r="D255" s="18"/>
      <c r="E255" s="18"/>
      <c r="F255" s="18"/>
      <c r="G255" s="18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6"/>
    </row>
    <row r="256" spans="1:19" ht="12.75">
      <c r="A256" s="19"/>
      <c r="B256" s="19"/>
      <c r="C256" s="19"/>
      <c r="D256" s="18"/>
      <c r="E256" s="18"/>
      <c r="F256" s="18"/>
      <c r="G256" s="18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6"/>
    </row>
    <row r="257" spans="1:19" ht="12.75">
      <c r="A257" s="19"/>
      <c r="B257" s="19"/>
      <c r="C257" s="19"/>
      <c r="D257" s="18"/>
      <c r="E257" s="18"/>
      <c r="F257" s="18"/>
      <c r="G257" s="18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6"/>
    </row>
    <row r="258" spans="1:19" ht="12.75">
      <c r="A258" s="19"/>
      <c r="B258" s="19"/>
      <c r="C258" s="19"/>
      <c r="D258" s="18"/>
      <c r="E258" s="18"/>
      <c r="F258" s="18"/>
      <c r="G258" s="18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6"/>
    </row>
    <row r="259" spans="1:19" ht="12.75">
      <c r="A259" s="19"/>
      <c r="B259" s="19"/>
      <c r="C259" s="19"/>
      <c r="D259" s="18"/>
      <c r="E259" s="18"/>
      <c r="F259" s="18"/>
      <c r="G259" s="18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6"/>
    </row>
    <row r="260" spans="1:19" ht="12.75">
      <c r="A260" s="19"/>
      <c r="B260" s="19"/>
      <c r="C260" s="19"/>
      <c r="D260" s="18"/>
      <c r="E260" s="18"/>
      <c r="F260" s="18"/>
      <c r="G260" s="18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6"/>
    </row>
    <row r="261" spans="1:19" ht="12.75">
      <c r="A261" s="19"/>
      <c r="B261" s="19"/>
      <c r="C261" s="19"/>
      <c r="D261" s="18"/>
      <c r="E261" s="18"/>
      <c r="F261" s="18"/>
      <c r="G261" s="18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6"/>
    </row>
    <row r="262" spans="1:19" ht="12.75">
      <c r="A262" s="19"/>
      <c r="B262" s="19"/>
      <c r="C262" s="19"/>
      <c r="D262" s="18"/>
      <c r="E262" s="18"/>
      <c r="F262" s="18"/>
      <c r="G262" s="18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6"/>
    </row>
    <row r="263" spans="1:19" ht="12.75">
      <c r="A263" s="19"/>
      <c r="B263" s="19"/>
      <c r="C263" s="19"/>
      <c r="D263" s="18"/>
      <c r="E263" s="18"/>
      <c r="F263" s="18"/>
      <c r="G263" s="18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6"/>
    </row>
    <row r="264" spans="1:19" ht="12.75">
      <c r="A264" s="19"/>
      <c r="B264" s="19"/>
      <c r="C264" s="19"/>
      <c r="D264" s="18"/>
      <c r="E264" s="18"/>
      <c r="F264" s="18"/>
      <c r="G264" s="18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6"/>
    </row>
    <row r="265" spans="1:19" ht="12.75">
      <c r="A265" s="19"/>
      <c r="B265" s="19"/>
      <c r="C265" s="19"/>
      <c r="D265" s="18"/>
      <c r="E265" s="18"/>
      <c r="F265" s="18"/>
      <c r="G265" s="18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6"/>
    </row>
    <row r="266" spans="1:19" ht="12.75">
      <c r="A266" s="19"/>
      <c r="B266" s="19"/>
      <c r="C266" s="19"/>
      <c r="D266" s="18"/>
      <c r="E266" s="18"/>
      <c r="F266" s="18"/>
      <c r="G266" s="18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6"/>
    </row>
    <row r="267" spans="1:19" ht="12.75">
      <c r="A267" s="19"/>
      <c r="B267" s="19"/>
      <c r="C267" s="19"/>
      <c r="D267" s="18"/>
      <c r="E267" s="18"/>
      <c r="F267" s="18"/>
      <c r="G267" s="18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6"/>
    </row>
    <row r="268" spans="1:19" ht="12.75">
      <c r="A268" s="19"/>
      <c r="B268" s="19"/>
      <c r="C268" s="19"/>
      <c r="D268" s="18"/>
      <c r="E268" s="18"/>
      <c r="F268" s="18"/>
      <c r="G268" s="18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6"/>
    </row>
    <row r="269" spans="1:19" ht="12.75">
      <c r="A269" s="19"/>
      <c r="B269" s="19"/>
      <c r="C269" s="19"/>
      <c r="D269" s="18"/>
      <c r="E269" s="18"/>
      <c r="F269" s="18"/>
      <c r="G269" s="18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6"/>
    </row>
    <row r="270" spans="1:19" ht="12.75">
      <c r="A270" s="19"/>
      <c r="B270" s="19"/>
      <c r="C270" s="19"/>
      <c r="D270" s="18"/>
      <c r="E270" s="18"/>
      <c r="F270" s="18"/>
      <c r="G270" s="18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6"/>
    </row>
    <row r="271" spans="1:19" ht="12.75">
      <c r="A271" s="19"/>
      <c r="B271" s="19"/>
      <c r="C271" s="19"/>
      <c r="D271" s="18"/>
      <c r="E271" s="18"/>
      <c r="F271" s="18"/>
      <c r="G271" s="18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6"/>
    </row>
    <row r="272" spans="1:19" ht="12.75">
      <c r="A272" s="19"/>
      <c r="B272" s="19"/>
      <c r="C272" s="19"/>
      <c r="D272" s="18"/>
      <c r="E272" s="18"/>
      <c r="F272" s="18"/>
      <c r="G272" s="18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6"/>
    </row>
    <row r="273" spans="1:19" ht="12.75">
      <c r="A273" s="19"/>
      <c r="B273" s="19"/>
      <c r="C273" s="19"/>
      <c r="D273" s="18"/>
      <c r="E273" s="18"/>
      <c r="F273" s="18"/>
      <c r="G273" s="18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6"/>
    </row>
    <row r="274" spans="1:19" ht="12.75">
      <c r="A274" s="19"/>
      <c r="B274" s="19"/>
      <c r="C274" s="19"/>
      <c r="D274" s="18"/>
      <c r="E274" s="18"/>
      <c r="F274" s="18"/>
      <c r="G274" s="18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6"/>
    </row>
    <row r="275" spans="1:19" ht="12.75">
      <c r="A275" s="19"/>
      <c r="B275" s="19"/>
      <c r="C275" s="19"/>
      <c r="D275" s="18"/>
      <c r="E275" s="18"/>
      <c r="F275" s="18"/>
      <c r="G275" s="18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6"/>
    </row>
    <row r="276" spans="1:19" ht="12.75">
      <c r="A276" s="19"/>
      <c r="B276" s="19"/>
      <c r="C276" s="19"/>
      <c r="D276" s="18"/>
      <c r="E276" s="18"/>
      <c r="F276" s="18"/>
      <c r="G276" s="18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6"/>
    </row>
    <row r="277" spans="1:19" ht="12.75">
      <c r="A277" s="19"/>
      <c r="B277" s="19"/>
      <c r="C277" s="19"/>
      <c r="D277" s="18"/>
      <c r="E277" s="18"/>
      <c r="F277" s="18"/>
      <c r="G277" s="18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6"/>
    </row>
    <row r="278" spans="1:19" ht="12.75">
      <c r="A278" s="19"/>
      <c r="B278" s="19"/>
      <c r="C278" s="19"/>
      <c r="D278" s="18"/>
      <c r="E278" s="18"/>
      <c r="F278" s="18"/>
      <c r="G278" s="18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6"/>
    </row>
    <row r="279" spans="1:19" ht="12.75">
      <c r="A279" s="19"/>
      <c r="B279" s="19"/>
      <c r="C279" s="19"/>
      <c r="D279" s="18"/>
      <c r="E279" s="18"/>
      <c r="F279" s="18"/>
      <c r="G279" s="18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6"/>
    </row>
    <row r="280" spans="1:19" ht="12.75">
      <c r="A280" s="19"/>
      <c r="B280" s="19"/>
      <c r="C280" s="19"/>
      <c r="D280" s="18"/>
      <c r="E280" s="18"/>
      <c r="F280" s="18"/>
      <c r="G280" s="18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6"/>
    </row>
    <row r="281" spans="1:19" ht="12.75">
      <c r="A281" s="19"/>
      <c r="B281" s="19"/>
      <c r="C281" s="19"/>
      <c r="D281" s="18"/>
      <c r="E281" s="18"/>
      <c r="F281" s="18"/>
      <c r="G281" s="18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6"/>
    </row>
    <row r="282" spans="1:19" ht="12.75">
      <c r="A282" s="19"/>
      <c r="B282" s="19"/>
      <c r="C282" s="19"/>
      <c r="D282" s="18"/>
      <c r="E282" s="18"/>
      <c r="F282" s="18"/>
      <c r="G282" s="18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6"/>
    </row>
    <row r="283" spans="1:19" ht="12.75">
      <c r="A283" s="19"/>
      <c r="B283" s="19"/>
      <c r="C283" s="19"/>
      <c r="D283" s="18"/>
      <c r="E283" s="18"/>
      <c r="F283" s="18"/>
      <c r="G283" s="18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6"/>
    </row>
    <row r="284" spans="1:19" ht="12.75">
      <c r="A284" s="19"/>
      <c r="B284" s="19"/>
      <c r="C284" s="19"/>
      <c r="D284" s="18"/>
      <c r="E284" s="18"/>
      <c r="F284" s="18"/>
      <c r="G284" s="18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6"/>
    </row>
    <row r="285" spans="1:19" ht="12.75">
      <c r="A285" s="19"/>
      <c r="B285" s="19"/>
      <c r="C285" s="19"/>
      <c r="D285" s="18"/>
      <c r="E285" s="18"/>
      <c r="F285" s="18"/>
      <c r="G285" s="18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6"/>
    </row>
    <row r="286" spans="1:19" ht="12.75">
      <c r="A286" s="19"/>
      <c r="B286" s="19"/>
      <c r="C286" s="19"/>
      <c r="D286" s="18"/>
      <c r="E286" s="18"/>
      <c r="F286" s="18"/>
      <c r="G286" s="18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6"/>
    </row>
    <row r="287" spans="1:19" ht="12.75">
      <c r="A287" s="19"/>
      <c r="B287" s="19"/>
      <c r="C287" s="19"/>
      <c r="D287" s="18"/>
      <c r="E287" s="18"/>
      <c r="F287" s="18"/>
      <c r="G287" s="18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6"/>
    </row>
    <row r="288" spans="1:19" ht="12.75">
      <c r="A288" s="19"/>
      <c r="B288" s="19"/>
      <c r="C288" s="19"/>
      <c r="D288" s="18"/>
      <c r="E288" s="18"/>
      <c r="F288" s="18"/>
      <c r="G288" s="18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6"/>
    </row>
    <row r="289" spans="1:19" ht="12.75">
      <c r="A289" s="19"/>
      <c r="B289" s="19"/>
      <c r="C289" s="19"/>
      <c r="D289" s="18"/>
      <c r="E289" s="18"/>
      <c r="F289" s="18"/>
      <c r="G289" s="18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6"/>
    </row>
    <row r="290" spans="1:19" ht="12.75">
      <c r="A290" s="19"/>
      <c r="B290" s="19"/>
      <c r="C290" s="19"/>
      <c r="D290" s="18"/>
      <c r="E290" s="18"/>
      <c r="F290" s="18"/>
      <c r="G290" s="18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6"/>
    </row>
    <row r="291" spans="1:19" ht="12.75">
      <c r="A291" s="19"/>
      <c r="B291" s="19"/>
      <c r="C291" s="19"/>
      <c r="D291" s="18"/>
      <c r="E291" s="18"/>
      <c r="F291" s="18"/>
      <c r="G291" s="18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6"/>
    </row>
    <row r="292" spans="1:19" ht="12.75">
      <c r="A292" s="19"/>
      <c r="B292" s="19"/>
      <c r="C292" s="19"/>
      <c r="D292" s="18"/>
      <c r="E292" s="18"/>
      <c r="F292" s="18"/>
      <c r="G292" s="18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6"/>
    </row>
    <row r="293" spans="1:19" ht="12.75">
      <c r="A293" s="19"/>
      <c r="B293" s="19"/>
      <c r="C293" s="19"/>
      <c r="D293" s="18"/>
      <c r="E293" s="18"/>
      <c r="F293" s="18"/>
      <c r="G293" s="18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6"/>
    </row>
    <row r="294" spans="1:19" ht="12.75">
      <c r="A294" s="19"/>
      <c r="B294" s="19"/>
      <c r="C294" s="19"/>
      <c r="D294" s="18"/>
      <c r="E294" s="18"/>
      <c r="F294" s="18"/>
      <c r="G294" s="18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6"/>
    </row>
    <row r="295" spans="1:19" ht="12.75">
      <c r="A295" s="19"/>
      <c r="B295" s="19"/>
      <c r="C295" s="19"/>
      <c r="D295" s="18"/>
      <c r="E295" s="18"/>
      <c r="F295" s="18"/>
      <c r="G295" s="18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6"/>
    </row>
    <row r="296" spans="1:19" ht="12.75">
      <c r="A296" s="19"/>
      <c r="B296" s="19"/>
      <c r="C296" s="19"/>
      <c r="D296" s="18"/>
      <c r="E296" s="18"/>
      <c r="F296" s="18"/>
      <c r="G296" s="18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6"/>
    </row>
    <row r="297" spans="1:19" ht="12.75">
      <c r="A297" s="19"/>
      <c r="B297" s="19"/>
      <c r="C297" s="19"/>
      <c r="D297" s="18"/>
      <c r="E297" s="18"/>
      <c r="F297" s="18"/>
      <c r="G297" s="18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6"/>
    </row>
    <row r="298" spans="1:19" ht="12.75">
      <c r="A298" s="19"/>
      <c r="B298" s="19"/>
      <c r="C298" s="19"/>
      <c r="D298" s="18"/>
      <c r="E298" s="18"/>
      <c r="F298" s="18"/>
      <c r="G298" s="18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6"/>
    </row>
    <row r="299" spans="1:19" ht="12.75">
      <c r="A299" s="19"/>
      <c r="B299" s="19"/>
      <c r="C299" s="19"/>
      <c r="D299" s="18"/>
      <c r="E299" s="18"/>
      <c r="F299" s="18"/>
      <c r="G299" s="18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6"/>
    </row>
    <row r="300" spans="1:19" ht="12.75">
      <c r="A300" s="19"/>
      <c r="B300" s="19"/>
      <c r="C300" s="19"/>
      <c r="D300" s="18"/>
      <c r="E300" s="18"/>
      <c r="F300" s="18"/>
      <c r="G300" s="18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6"/>
    </row>
    <row r="301" spans="1:19" ht="12.75">
      <c r="A301" s="19"/>
      <c r="B301" s="19"/>
      <c r="C301" s="19"/>
      <c r="D301" s="18"/>
      <c r="E301" s="18"/>
      <c r="F301" s="18"/>
      <c r="G301" s="18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6"/>
    </row>
    <row r="302" spans="1:19" ht="12.75">
      <c r="A302" s="19"/>
      <c r="B302" s="19"/>
      <c r="C302" s="19"/>
      <c r="D302" s="18"/>
      <c r="E302" s="18"/>
      <c r="F302" s="18"/>
      <c r="G302" s="18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6"/>
    </row>
    <row r="303" spans="1:19" ht="12.75">
      <c r="A303" s="19"/>
      <c r="B303" s="19"/>
      <c r="C303" s="19"/>
      <c r="D303" s="18"/>
      <c r="E303" s="18"/>
      <c r="F303" s="18"/>
      <c r="G303" s="18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6"/>
    </row>
    <row r="304" spans="1:19" ht="12.75">
      <c r="A304" s="19"/>
      <c r="B304" s="19"/>
      <c r="C304" s="19"/>
      <c r="D304" s="18"/>
      <c r="E304" s="18"/>
      <c r="F304" s="18"/>
      <c r="G304" s="18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6"/>
    </row>
    <row r="305" spans="1:19" ht="12.75">
      <c r="A305" s="19"/>
      <c r="B305" s="19"/>
      <c r="C305" s="19"/>
      <c r="D305" s="18"/>
      <c r="E305" s="18"/>
      <c r="F305" s="18"/>
      <c r="G305" s="18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6"/>
    </row>
    <row r="306" spans="1:19" ht="12.75">
      <c r="A306" s="19"/>
      <c r="B306" s="19"/>
      <c r="C306" s="19"/>
      <c r="D306" s="18"/>
      <c r="E306" s="18"/>
      <c r="F306" s="18"/>
      <c r="G306" s="18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6"/>
    </row>
    <row r="307" spans="1:19" ht="12.75">
      <c r="A307" s="19"/>
      <c r="B307" s="19"/>
      <c r="C307" s="19"/>
      <c r="D307" s="18"/>
      <c r="E307" s="18"/>
      <c r="F307" s="18"/>
      <c r="G307" s="18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6"/>
    </row>
    <row r="308" spans="1:19" ht="12.75">
      <c r="A308" s="19"/>
      <c r="B308" s="19"/>
      <c r="C308" s="19"/>
      <c r="D308" s="18"/>
      <c r="E308" s="18"/>
      <c r="F308" s="18"/>
      <c r="G308" s="18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6"/>
    </row>
    <row r="309" spans="1:19" ht="12.75">
      <c r="A309" s="19"/>
      <c r="B309" s="19"/>
      <c r="C309" s="19"/>
      <c r="D309" s="18"/>
      <c r="E309" s="18"/>
      <c r="F309" s="18"/>
      <c r="G309" s="18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6"/>
    </row>
    <row r="310" spans="1:19" ht="12.75">
      <c r="A310" s="19"/>
      <c r="B310" s="19"/>
      <c r="C310" s="19"/>
      <c r="D310" s="18"/>
      <c r="E310" s="18"/>
      <c r="F310" s="18"/>
      <c r="G310" s="18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6"/>
    </row>
    <row r="311" spans="1:19" ht="12.75">
      <c r="A311" s="19"/>
      <c r="B311" s="19"/>
      <c r="C311" s="19"/>
      <c r="D311" s="18"/>
      <c r="E311" s="18"/>
      <c r="F311" s="18"/>
      <c r="G311" s="18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6"/>
    </row>
    <row r="312" spans="1:19" ht="12.75">
      <c r="A312" s="19"/>
      <c r="B312" s="19"/>
      <c r="C312" s="19"/>
      <c r="D312" s="18"/>
      <c r="E312" s="18"/>
      <c r="F312" s="18"/>
      <c r="G312" s="18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6"/>
    </row>
    <row r="313" spans="1:19" ht="12.75">
      <c r="A313" s="19"/>
      <c r="B313" s="19"/>
      <c r="C313" s="19"/>
      <c r="D313" s="18"/>
      <c r="E313" s="18"/>
      <c r="F313" s="18"/>
      <c r="G313" s="18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6"/>
    </row>
    <row r="314" spans="1:19" ht="12.75">
      <c r="A314" s="19"/>
      <c r="B314" s="19"/>
      <c r="C314" s="19"/>
      <c r="D314" s="18"/>
      <c r="E314" s="18"/>
      <c r="F314" s="18"/>
      <c r="G314" s="18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6"/>
    </row>
    <row r="315" spans="1:19" ht="12.75">
      <c r="A315" s="19"/>
      <c r="B315" s="19"/>
      <c r="C315" s="19"/>
      <c r="D315" s="18"/>
      <c r="E315" s="18"/>
      <c r="F315" s="18"/>
      <c r="G315" s="18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6"/>
    </row>
    <row r="316" spans="1:19" ht="12.75">
      <c r="A316" s="19"/>
      <c r="B316" s="19"/>
      <c r="C316" s="19"/>
      <c r="D316" s="18"/>
      <c r="E316" s="18"/>
      <c r="F316" s="18"/>
      <c r="G316" s="18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6"/>
    </row>
    <row r="317" spans="1:19" ht="12.75">
      <c r="A317" s="19"/>
      <c r="B317" s="19"/>
      <c r="C317" s="19"/>
      <c r="D317" s="18"/>
      <c r="E317" s="18"/>
      <c r="F317" s="18"/>
      <c r="G317" s="18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6"/>
    </row>
    <row r="318" spans="1:19" ht="12.75">
      <c r="A318" s="19"/>
      <c r="B318" s="19"/>
      <c r="C318" s="19"/>
      <c r="D318" s="18"/>
      <c r="E318" s="18"/>
      <c r="F318" s="18"/>
      <c r="G318" s="18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6"/>
    </row>
    <row r="319" spans="1:19" ht="12.75">
      <c r="A319" s="19"/>
      <c r="B319" s="19"/>
      <c r="C319" s="19"/>
      <c r="D319" s="18"/>
      <c r="E319" s="18"/>
      <c r="F319" s="18"/>
      <c r="G319" s="18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6"/>
    </row>
    <row r="320" spans="1:19" ht="12.75">
      <c r="A320" s="19"/>
      <c r="B320" s="19"/>
      <c r="C320" s="19"/>
      <c r="D320" s="18"/>
      <c r="E320" s="18"/>
      <c r="F320" s="18"/>
      <c r="G320" s="18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6"/>
    </row>
    <row r="321" spans="1:19" ht="12.75">
      <c r="A321" s="19"/>
      <c r="B321" s="19"/>
      <c r="C321" s="19"/>
      <c r="D321" s="18"/>
      <c r="E321" s="18"/>
      <c r="F321" s="18"/>
      <c r="G321" s="18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6"/>
    </row>
    <row r="322" spans="1:19" ht="12.75">
      <c r="A322" s="19"/>
      <c r="B322" s="19"/>
      <c r="C322" s="19"/>
      <c r="D322" s="18"/>
      <c r="E322" s="18"/>
      <c r="F322" s="18"/>
      <c r="G322" s="18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6"/>
    </row>
    <row r="323" spans="1:19" ht="12.75">
      <c r="A323" s="19"/>
      <c r="B323" s="19"/>
      <c r="C323" s="19"/>
      <c r="D323" s="18"/>
      <c r="E323" s="18"/>
      <c r="F323" s="18"/>
      <c r="G323" s="18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6"/>
    </row>
    <row r="324" spans="1:19" ht="12.75">
      <c r="A324" s="19"/>
      <c r="B324" s="19"/>
      <c r="C324" s="19"/>
      <c r="D324" s="18"/>
      <c r="E324" s="18"/>
      <c r="F324" s="18"/>
      <c r="G324" s="18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6"/>
    </row>
    <row r="325" spans="1:19" ht="12.75">
      <c r="A325" s="19"/>
      <c r="B325" s="19"/>
      <c r="C325" s="19"/>
      <c r="D325" s="18"/>
      <c r="E325" s="18"/>
      <c r="F325" s="18"/>
      <c r="G325" s="18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6"/>
    </row>
    <row r="326" spans="1:19" ht="12.75">
      <c r="A326" s="19"/>
      <c r="B326" s="19"/>
      <c r="C326" s="19"/>
      <c r="D326" s="18"/>
      <c r="E326" s="18"/>
      <c r="F326" s="18"/>
      <c r="G326" s="18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6"/>
    </row>
    <row r="327" spans="1:19" ht="12.75">
      <c r="A327" s="19"/>
      <c r="B327" s="19"/>
      <c r="C327" s="19"/>
      <c r="D327" s="18"/>
      <c r="E327" s="18"/>
      <c r="F327" s="18"/>
      <c r="G327" s="18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6"/>
    </row>
    <row r="328" spans="1:19" ht="12.75">
      <c r="A328" s="19"/>
      <c r="B328" s="19"/>
      <c r="C328" s="19"/>
      <c r="D328" s="18"/>
      <c r="E328" s="18"/>
      <c r="F328" s="18"/>
      <c r="G328" s="18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6"/>
    </row>
    <row r="329" spans="1:19" ht="12.75">
      <c r="A329" s="19"/>
      <c r="B329" s="19"/>
      <c r="C329" s="19"/>
      <c r="D329" s="18"/>
      <c r="E329" s="18"/>
      <c r="F329" s="18"/>
      <c r="G329" s="18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6"/>
    </row>
    <row r="330" spans="1:19" ht="12.75">
      <c r="A330" s="19"/>
      <c r="B330" s="19"/>
      <c r="C330" s="19"/>
      <c r="D330" s="18"/>
      <c r="E330" s="18"/>
      <c r="F330" s="18"/>
      <c r="G330" s="18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6"/>
    </row>
    <row r="331" spans="1:19" ht="12.75">
      <c r="A331" s="19"/>
      <c r="B331" s="19"/>
      <c r="C331" s="19"/>
      <c r="D331" s="18"/>
      <c r="E331" s="18"/>
      <c r="F331" s="18"/>
      <c r="G331" s="18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6"/>
    </row>
    <row r="332" spans="1:19" ht="12.75">
      <c r="A332" s="19"/>
      <c r="B332" s="19"/>
      <c r="C332" s="19"/>
      <c r="D332" s="18"/>
      <c r="E332" s="18"/>
      <c r="F332" s="18"/>
      <c r="G332" s="18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6"/>
    </row>
    <row r="333" spans="1:19" ht="12.75">
      <c r="A333" s="19"/>
      <c r="B333" s="19"/>
      <c r="C333" s="19"/>
      <c r="D333" s="18"/>
      <c r="E333" s="18"/>
      <c r="F333" s="18"/>
      <c r="G333" s="18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6"/>
    </row>
    <row r="334" spans="1:19" ht="12.75">
      <c r="A334" s="19"/>
      <c r="B334" s="19"/>
      <c r="C334" s="19"/>
      <c r="D334" s="18"/>
      <c r="E334" s="18"/>
      <c r="F334" s="18"/>
      <c r="G334" s="18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6"/>
    </row>
    <row r="335" spans="1:19" ht="12.75">
      <c r="A335" s="19"/>
      <c r="B335" s="19"/>
      <c r="C335" s="19"/>
      <c r="D335" s="18"/>
      <c r="E335" s="18"/>
      <c r="F335" s="18"/>
      <c r="G335" s="18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6"/>
    </row>
    <row r="336" spans="1:19" ht="12.75">
      <c r="A336" s="19"/>
      <c r="B336" s="19"/>
      <c r="C336" s="19"/>
      <c r="D336" s="18"/>
      <c r="E336" s="18"/>
      <c r="F336" s="18"/>
      <c r="G336" s="18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6"/>
    </row>
    <row r="337" spans="1:19" ht="12.75">
      <c r="A337" s="19"/>
      <c r="B337" s="19"/>
      <c r="C337" s="19"/>
      <c r="D337" s="18"/>
      <c r="E337" s="18"/>
      <c r="F337" s="18"/>
      <c r="G337" s="18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6"/>
    </row>
    <row r="338" spans="1:19" ht="12.75">
      <c r="A338" s="19"/>
      <c r="B338" s="19"/>
      <c r="C338" s="19"/>
      <c r="D338" s="18"/>
      <c r="E338" s="18"/>
      <c r="F338" s="18"/>
      <c r="G338" s="18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6"/>
    </row>
    <row r="339" spans="1:19" ht="12.75">
      <c r="A339" s="19"/>
      <c r="B339" s="19"/>
      <c r="C339" s="19"/>
      <c r="D339" s="18"/>
      <c r="E339" s="18"/>
      <c r="F339" s="18"/>
      <c r="G339" s="18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6"/>
    </row>
    <row r="340" spans="1:19" ht="12.75">
      <c r="A340" s="19"/>
      <c r="B340" s="19"/>
      <c r="C340" s="19"/>
      <c r="D340" s="18"/>
      <c r="E340" s="18"/>
      <c r="F340" s="18"/>
      <c r="G340" s="18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6"/>
    </row>
    <row r="341" spans="1:19" ht="12.75">
      <c r="A341" s="19"/>
      <c r="B341" s="19"/>
      <c r="C341" s="19"/>
      <c r="D341" s="18"/>
      <c r="E341" s="18"/>
      <c r="F341" s="18"/>
      <c r="G341" s="18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6"/>
    </row>
    <row r="342" spans="1:19" ht="12.75">
      <c r="A342" s="19"/>
      <c r="B342" s="19"/>
      <c r="C342" s="19"/>
      <c r="D342" s="18"/>
      <c r="E342" s="18"/>
      <c r="F342" s="18"/>
      <c r="G342" s="18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6"/>
    </row>
    <row r="343" spans="1:19" ht="12.75">
      <c r="A343" s="19"/>
      <c r="B343" s="19"/>
      <c r="C343" s="19"/>
      <c r="D343" s="18"/>
      <c r="E343" s="18"/>
      <c r="F343" s="18"/>
      <c r="G343" s="18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6"/>
    </row>
    <row r="344" spans="1:19" ht="12.75">
      <c r="A344" s="19"/>
      <c r="B344" s="19"/>
      <c r="C344" s="19"/>
      <c r="D344" s="18"/>
      <c r="E344" s="18"/>
      <c r="F344" s="18"/>
      <c r="G344" s="18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6"/>
    </row>
    <row r="345" spans="1:19" ht="12.75">
      <c r="A345" s="19"/>
      <c r="B345" s="19"/>
      <c r="C345" s="19"/>
      <c r="D345" s="18"/>
      <c r="E345" s="18"/>
      <c r="F345" s="18"/>
      <c r="G345" s="18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6"/>
    </row>
    <row r="346" spans="1:19" ht="12.75">
      <c r="A346" s="19"/>
      <c r="B346" s="19"/>
      <c r="C346" s="19"/>
      <c r="D346" s="18"/>
      <c r="E346" s="18"/>
      <c r="F346" s="18"/>
      <c r="G346" s="18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6"/>
    </row>
    <row r="347" spans="1:19" ht="12.75">
      <c r="A347" s="19"/>
      <c r="B347" s="19"/>
      <c r="C347" s="19"/>
      <c r="D347" s="18"/>
      <c r="E347" s="18"/>
      <c r="F347" s="18"/>
      <c r="G347" s="18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6"/>
    </row>
    <row r="348" spans="1:19" ht="12.75">
      <c r="A348" s="19"/>
      <c r="B348" s="19"/>
      <c r="C348" s="19"/>
      <c r="D348" s="18"/>
      <c r="E348" s="18"/>
      <c r="F348" s="18"/>
      <c r="G348" s="18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6"/>
    </row>
    <row r="349" spans="1:19" ht="12.75">
      <c r="A349" s="19"/>
      <c r="B349" s="19"/>
      <c r="C349" s="19"/>
      <c r="D349" s="18"/>
      <c r="E349" s="18"/>
      <c r="F349" s="18"/>
      <c r="G349" s="18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6"/>
    </row>
    <row r="350" spans="1:19" ht="12.75">
      <c r="A350" s="19"/>
      <c r="B350" s="19"/>
      <c r="C350" s="19"/>
      <c r="D350" s="18"/>
      <c r="E350" s="18"/>
      <c r="F350" s="18"/>
      <c r="G350" s="18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6"/>
    </row>
    <row r="351" spans="1:19" ht="12.75">
      <c r="A351" s="19"/>
      <c r="B351" s="19"/>
      <c r="C351" s="19"/>
      <c r="D351" s="18"/>
      <c r="E351" s="18"/>
      <c r="F351" s="18"/>
      <c r="G351" s="18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6"/>
    </row>
    <row r="352" spans="1:19" ht="12.75">
      <c r="A352" s="19"/>
      <c r="B352" s="19"/>
      <c r="C352" s="19"/>
      <c r="D352" s="18"/>
      <c r="E352" s="18"/>
      <c r="F352" s="18"/>
      <c r="G352" s="18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6"/>
    </row>
    <row r="353" spans="1:19" ht="12.75">
      <c r="A353" s="19"/>
      <c r="B353" s="19"/>
      <c r="C353" s="19"/>
      <c r="D353" s="18"/>
      <c r="E353" s="18"/>
      <c r="F353" s="18"/>
      <c r="G353" s="18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6"/>
    </row>
    <row r="354" spans="1:19" ht="12.75">
      <c r="A354" s="19"/>
      <c r="B354" s="19"/>
      <c r="C354" s="19"/>
      <c r="D354" s="18"/>
      <c r="E354" s="18"/>
      <c r="F354" s="18"/>
      <c r="G354" s="18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6"/>
    </row>
    <row r="355" spans="1:19" ht="12.75">
      <c r="A355" s="19"/>
      <c r="B355" s="19"/>
      <c r="C355" s="19"/>
      <c r="D355" s="18"/>
      <c r="E355" s="18"/>
      <c r="F355" s="18"/>
      <c r="G355" s="18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6"/>
    </row>
    <row r="356" spans="1:19" ht="12.75">
      <c r="A356" s="19"/>
      <c r="B356" s="19"/>
      <c r="C356" s="19"/>
      <c r="D356" s="18"/>
      <c r="E356" s="18"/>
      <c r="F356" s="18"/>
      <c r="G356" s="18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6"/>
    </row>
    <row r="357" spans="1:19" ht="12.75">
      <c r="A357" s="19"/>
      <c r="B357" s="19"/>
      <c r="C357" s="19"/>
      <c r="D357" s="18"/>
      <c r="E357" s="18"/>
      <c r="F357" s="18"/>
      <c r="G357" s="18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6"/>
    </row>
    <row r="358" spans="1:19" ht="12.75">
      <c r="A358" s="19"/>
      <c r="B358" s="19"/>
      <c r="C358" s="19"/>
      <c r="D358" s="18"/>
      <c r="E358" s="18"/>
      <c r="F358" s="18"/>
      <c r="G358" s="18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6"/>
    </row>
    <row r="359" spans="1:19" ht="12.75">
      <c r="A359" s="19"/>
      <c r="B359" s="19"/>
      <c r="C359" s="19"/>
      <c r="D359" s="18"/>
      <c r="E359" s="18"/>
      <c r="F359" s="18"/>
      <c r="G359" s="18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6"/>
    </row>
    <row r="360" spans="1:19" ht="12.75">
      <c r="A360" s="19"/>
      <c r="B360" s="19"/>
      <c r="C360" s="19"/>
      <c r="D360" s="18"/>
      <c r="E360" s="18"/>
      <c r="F360" s="18"/>
      <c r="G360" s="18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6"/>
    </row>
    <row r="361" spans="1:19" ht="12.75">
      <c r="A361" s="19"/>
      <c r="B361" s="19"/>
      <c r="C361" s="19"/>
      <c r="D361" s="18"/>
      <c r="E361" s="18"/>
      <c r="F361" s="18"/>
      <c r="G361" s="18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6"/>
    </row>
    <row r="362" spans="1:19" ht="12.75">
      <c r="A362" s="19"/>
      <c r="B362" s="19"/>
      <c r="C362" s="19"/>
      <c r="D362" s="18"/>
      <c r="E362" s="18"/>
      <c r="F362" s="18"/>
      <c r="G362" s="18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6"/>
    </row>
    <row r="363" spans="1:19" ht="12.75">
      <c r="A363" s="19"/>
      <c r="B363" s="19"/>
      <c r="C363" s="19"/>
      <c r="D363" s="18"/>
      <c r="E363" s="18"/>
      <c r="F363" s="18"/>
      <c r="G363" s="18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6"/>
    </row>
    <row r="364" spans="1:19" ht="12.75">
      <c r="A364" s="19"/>
      <c r="B364" s="19"/>
      <c r="C364" s="19"/>
      <c r="D364" s="18"/>
      <c r="E364" s="18"/>
      <c r="F364" s="18"/>
      <c r="G364" s="18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6"/>
    </row>
    <row r="365" spans="1:19" ht="12.75">
      <c r="A365" s="19"/>
      <c r="B365" s="19"/>
      <c r="C365" s="19"/>
      <c r="D365" s="18"/>
      <c r="E365" s="18"/>
      <c r="F365" s="18"/>
      <c r="G365" s="18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6"/>
    </row>
    <row r="366" spans="1:19" ht="12.75">
      <c r="A366" s="19"/>
      <c r="B366" s="19"/>
      <c r="C366" s="19"/>
      <c r="D366" s="18"/>
      <c r="E366" s="18"/>
      <c r="F366" s="18"/>
      <c r="G366" s="18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6"/>
    </row>
    <row r="367" spans="1:19" ht="12.75">
      <c r="A367" s="19"/>
      <c r="B367" s="19"/>
      <c r="C367" s="19"/>
      <c r="D367" s="18"/>
      <c r="E367" s="18"/>
      <c r="F367" s="18"/>
      <c r="G367" s="18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6"/>
    </row>
    <row r="368" spans="1:19" ht="12.75">
      <c r="A368" s="19"/>
      <c r="B368" s="19"/>
      <c r="C368" s="19"/>
      <c r="D368" s="18"/>
      <c r="E368" s="18"/>
      <c r="F368" s="18"/>
      <c r="G368" s="18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6"/>
    </row>
    <row r="369" spans="1:19" ht="12.75">
      <c r="A369" s="19"/>
      <c r="B369" s="19"/>
      <c r="C369" s="19"/>
      <c r="D369" s="18"/>
      <c r="E369" s="18"/>
      <c r="F369" s="18"/>
      <c r="G369" s="18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6"/>
    </row>
    <row r="370" spans="1:19" ht="12.75">
      <c r="A370" s="19"/>
      <c r="B370" s="19"/>
      <c r="C370" s="19"/>
      <c r="D370" s="18"/>
      <c r="E370" s="18"/>
      <c r="F370" s="18"/>
      <c r="G370" s="18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6"/>
    </row>
    <row r="371" spans="1:19" ht="12.75">
      <c r="A371" s="19"/>
      <c r="B371" s="19"/>
      <c r="C371" s="19"/>
      <c r="D371" s="18"/>
      <c r="E371" s="18"/>
      <c r="F371" s="18"/>
      <c r="G371" s="18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6"/>
    </row>
    <row r="372" spans="1:19" ht="12.75">
      <c r="A372" s="19"/>
      <c r="B372" s="19"/>
      <c r="C372" s="19"/>
      <c r="D372" s="18"/>
      <c r="E372" s="18"/>
      <c r="F372" s="18"/>
      <c r="G372" s="18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6"/>
    </row>
    <row r="373" spans="1:19" ht="12.75">
      <c r="A373" s="19"/>
      <c r="B373" s="19"/>
      <c r="C373" s="19"/>
      <c r="D373" s="18"/>
      <c r="E373" s="18"/>
      <c r="F373" s="18"/>
      <c r="G373" s="18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6"/>
    </row>
    <row r="374" spans="1:19" ht="12.75">
      <c r="A374" s="19"/>
      <c r="B374" s="19"/>
      <c r="C374" s="19"/>
      <c r="D374" s="18"/>
      <c r="E374" s="18"/>
      <c r="F374" s="18"/>
      <c r="G374" s="18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6"/>
    </row>
    <row r="375" spans="1:19" ht="12.75">
      <c r="A375" s="19"/>
      <c r="B375" s="19"/>
      <c r="C375" s="19"/>
      <c r="D375" s="18"/>
      <c r="E375" s="18"/>
      <c r="F375" s="18"/>
      <c r="G375" s="18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6"/>
    </row>
    <row r="376" spans="1:19" ht="12.75">
      <c r="A376" s="19"/>
      <c r="B376" s="19"/>
      <c r="C376" s="19"/>
      <c r="D376" s="18"/>
      <c r="E376" s="18"/>
      <c r="F376" s="18"/>
      <c r="G376" s="18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6"/>
    </row>
    <row r="377" spans="1:19" ht="12.75">
      <c r="A377" s="19"/>
      <c r="B377" s="19"/>
      <c r="C377" s="19"/>
      <c r="D377" s="18"/>
      <c r="E377" s="18"/>
      <c r="F377" s="18"/>
      <c r="G377" s="18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6"/>
    </row>
    <row r="378" spans="1:19" ht="12.75">
      <c r="A378" s="19"/>
      <c r="B378" s="19"/>
      <c r="C378" s="19"/>
      <c r="D378" s="18"/>
      <c r="E378" s="18"/>
      <c r="F378" s="18"/>
      <c r="G378" s="18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6"/>
    </row>
    <row r="379" spans="1:19" ht="12.75">
      <c r="A379" s="19"/>
      <c r="B379" s="19"/>
      <c r="C379" s="19"/>
      <c r="D379" s="18"/>
      <c r="E379" s="18"/>
      <c r="F379" s="18"/>
      <c r="G379" s="18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6"/>
    </row>
    <row r="380" spans="1:19" ht="12.75">
      <c r="A380" s="19"/>
      <c r="B380" s="19"/>
      <c r="C380" s="19"/>
      <c r="D380" s="18"/>
      <c r="E380" s="18"/>
      <c r="F380" s="18"/>
      <c r="G380" s="18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6"/>
    </row>
    <row r="381" spans="1:19" ht="12.75">
      <c r="A381" s="19"/>
      <c r="B381" s="19"/>
      <c r="C381" s="19"/>
      <c r="D381" s="18"/>
      <c r="E381" s="18"/>
      <c r="F381" s="18"/>
      <c r="G381" s="18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6"/>
    </row>
    <row r="382" spans="1:19" ht="12.75">
      <c r="A382" s="19"/>
      <c r="B382" s="19"/>
      <c r="C382" s="19"/>
      <c r="D382" s="18"/>
      <c r="E382" s="18"/>
      <c r="F382" s="18"/>
      <c r="G382" s="18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6"/>
    </row>
    <row r="383" spans="1:19" ht="12.75">
      <c r="A383" s="19"/>
      <c r="B383" s="19"/>
      <c r="C383" s="19"/>
      <c r="D383" s="18"/>
      <c r="E383" s="18"/>
      <c r="F383" s="18"/>
      <c r="G383" s="18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6"/>
    </row>
    <row r="384" spans="1:19" ht="12.75">
      <c r="A384" s="19"/>
      <c r="B384" s="19"/>
      <c r="C384" s="19"/>
      <c r="D384" s="18"/>
      <c r="E384" s="18"/>
      <c r="F384" s="18"/>
      <c r="G384" s="18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6"/>
    </row>
    <row r="385" spans="1:19" ht="12.75">
      <c r="A385" s="19"/>
      <c r="B385" s="19"/>
      <c r="C385" s="19"/>
      <c r="D385" s="18"/>
      <c r="E385" s="18"/>
      <c r="F385" s="18"/>
      <c r="G385" s="18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6"/>
    </row>
    <row r="386" spans="1:19" ht="12.75">
      <c r="A386" s="19"/>
      <c r="B386" s="19"/>
      <c r="C386" s="19"/>
      <c r="D386" s="18"/>
      <c r="E386" s="18"/>
      <c r="F386" s="18"/>
      <c r="G386" s="18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6"/>
    </row>
    <row r="387" spans="1:19" ht="12.75">
      <c r="A387" s="19"/>
      <c r="B387" s="19"/>
      <c r="C387" s="19"/>
      <c r="D387" s="18"/>
      <c r="E387" s="18"/>
      <c r="F387" s="18"/>
      <c r="G387" s="18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6"/>
    </row>
    <row r="388" spans="1:19" ht="12.75">
      <c r="A388" s="19"/>
      <c r="B388" s="19"/>
      <c r="C388" s="19"/>
      <c r="D388" s="18"/>
      <c r="E388" s="18"/>
      <c r="F388" s="18"/>
      <c r="G388" s="18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6"/>
    </row>
    <row r="389" spans="1:19" ht="12.75">
      <c r="A389" s="19"/>
      <c r="B389" s="19"/>
      <c r="C389" s="19"/>
      <c r="D389" s="18"/>
      <c r="E389" s="18"/>
      <c r="F389" s="18"/>
      <c r="G389" s="18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6"/>
    </row>
    <row r="390" spans="1:19" ht="12.75">
      <c r="A390" s="19"/>
      <c r="B390" s="19"/>
      <c r="C390" s="19"/>
      <c r="D390" s="18"/>
      <c r="E390" s="18"/>
      <c r="F390" s="18"/>
      <c r="G390" s="18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6"/>
    </row>
    <row r="391" spans="1:19" ht="12.75">
      <c r="A391" s="19"/>
      <c r="B391" s="19"/>
      <c r="C391" s="19"/>
      <c r="D391" s="18"/>
      <c r="E391" s="18"/>
      <c r="F391" s="18"/>
      <c r="G391" s="18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6"/>
    </row>
    <row r="392" spans="1:19" ht="12.75">
      <c r="A392" s="19"/>
      <c r="B392" s="19"/>
      <c r="C392" s="19"/>
      <c r="D392" s="18"/>
      <c r="E392" s="18"/>
      <c r="F392" s="18"/>
      <c r="G392" s="18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6"/>
    </row>
    <row r="393" spans="1:19" ht="12.75">
      <c r="A393" s="19"/>
      <c r="B393" s="19"/>
      <c r="C393" s="19"/>
      <c r="D393" s="18"/>
      <c r="E393" s="18"/>
      <c r="F393" s="18"/>
      <c r="G393" s="18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6"/>
    </row>
    <row r="394" spans="1:19" ht="12.75">
      <c r="A394" s="19"/>
      <c r="B394" s="19"/>
      <c r="C394" s="19"/>
      <c r="D394" s="18"/>
      <c r="E394" s="18"/>
      <c r="F394" s="18"/>
      <c r="G394" s="18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6"/>
    </row>
    <row r="395" spans="1:19" ht="12.75">
      <c r="A395" s="19"/>
      <c r="B395" s="19"/>
      <c r="C395" s="19"/>
      <c r="D395" s="18"/>
      <c r="E395" s="18"/>
      <c r="F395" s="18"/>
      <c r="G395" s="18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6"/>
    </row>
    <row r="396" spans="1:19" ht="12.75">
      <c r="A396" s="19"/>
      <c r="B396" s="19"/>
      <c r="C396" s="19"/>
      <c r="D396" s="18"/>
      <c r="E396" s="18"/>
      <c r="F396" s="18"/>
      <c r="G396" s="18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6"/>
    </row>
    <row r="397" spans="1:19" ht="12.75">
      <c r="A397" s="19"/>
      <c r="B397" s="19"/>
      <c r="C397" s="19"/>
      <c r="D397" s="18"/>
      <c r="E397" s="18"/>
      <c r="F397" s="18"/>
      <c r="G397" s="18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6"/>
    </row>
    <row r="398" spans="1:19" ht="12.75">
      <c r="A398" s="19"/>
      <c r="B398" s="19"/>
      <c r="C398" s="19"/>
      <c r="D398" s="18"/>
      <c r="E398" s="18"/>
      <c r="F398" s="18"/>
      <c r="G398" s="18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6"/>
    </row>
    <row r="399" spans="1:19" ht="12.75">
      <c r="A399" s="19"/>
      <c r="B399" s="19"/>
      <c r="C399" s="19"/>
      <c r="D399" s="18"/>
      <c r="E399" s="18"/>
      <c r="F399" s="18"/>
      <c r="G399" s="18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6"/>
    </row>
    <row r="400" spans="1:19" ht="12.75">
      <c r="A400" s="19"/>
      <c r="B400" s="19"/>
      <c r="C400" s="19"/>
      <c r="D400" s="18"/>
      <c r="E400" s="18"/>
      <c r="F400" s="18"/>
      <c r="G400" s="18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6"/>
    </row>
    <row r="401" spans="1:19" ht="12.75">
      <c r="A401" s="19"/>
      <c r="B401" s="19"/>
      <c r="C401" s="19"/>
      <c r="D401" s="18"/>
      <c r="E401" s="18"/>
      <c r="F401" s="18"/>
      <c r="G401" s="18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6"/>
    </row>
    <row r="402" spans="1:19" ht="12.75">
      <c r="A402" s="19"/>
      <c r="B402" s="19"/>
      <c r="C402" s="19"/>
      <c r="D402" s="18"/>
      <c r="E402" s="18"/>
      <c r="F402" s="18"/>
      <c r="G402" s="18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6"/>
    </row>
    <row r="403" spans="1:19" ht="12.75">
      <c r="A403" s="19"/>
      <c r="B403" s="19"/>
      <c r="C403" s="19"/>
      <c r="D403" s="18"/>
      <c r="E403" s="18"/>
      <c r="F403" s="18"/>
      <c r="G403" s="18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6"/>
    </row>
    <row r="404" spans="1:19" ht="12.75">
      <c r="A404" s="19"/>
      <c r="B404" s="19"/>
      <c r="C404" s="19"/>
      <c r="D404" s="18"/>
      <c r="E404" s="18"/>
      <c r="F404" s="18"/>
      <c r="G404" s="18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6"/>
    </row>
    <row r="405" spans="1:19" ht="12.75">
      <c r="A405" s="19"/>
      <c r="B405" s="19"/>
      <c r="C405" s="19"/>
      <c r="D405" s="18"/>
      <c r="E405" s="18"/>
      <c r="F405" s="18"/>
      <c r="G405" s="18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6"/>
    </row>
    <row r="406" spans="1:19" ht="12.75">
      <c r="A406" s="19"/>
      <c r="B406" s="19"/>
      <c r="C406" s="19"/>
      <c r="D406" s="18"/>
      <c r="E406" s="18"/>
      <c r="F406" s="18"/>
      <c r="G406" s="18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6"/>
    </row>
    <row r="407" spans="1:19" ht="12.75">
      <c r="A407" s="19"/>
      <c r="B407" s="19"/>
      <c r="C407" s="19"/>
      <c r="D407" s="18"/>
      <c r="E407" s="18"/>
      <c r="F407" s="18"/>
      <c r="G407" s="18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6"/>
    </row>
    <row r="408" spans="1:19" ht="12.75">
      <c r="A408" s="19"/>
      <c r="B408" s="19"/>
      <c r="C408" s="19"/>
      <c r="D408" s="18"/>
      <c r="E408" s="18"/>
      <c r="F408" s="18"/>
      <c r="G408" s="18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6"/>
    </row>
    <row r="409" spans="1:19" ht="12.75">
      <c r="A409" s="19"/>
      <c r="B409" s="19"/>
      <c r="C409" s="19"/>
      <c r="D409" s="18"/>
      <c r="E409" s="18"/>
      <c r="F409" s="18"/>
      <c r="G409" s="18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6"/>
    </row>
    <row r="410" spans="1:19" ht="12.75">
      <c r="A410" s="19"/>
      <c r="B410" s="19"/>
      <c r="C410" s="19"/>
      <c r="D410" s="18"/>
      <c r="E410" s="18"/>
      <c r="F410" s="18"/>
      <c r="G410" s="18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6"/>
    </row>
    <row r="411" spans="1:19" ht="12.75">
      <c r="A411" s="19"/>
      <c r="B411" s="19"/>
      <c r="C411" s="19"/>
      <c r="D411" s="18"/>
      <c r="E411" s="18"/>
      <c r="F411" s="18"/>
      <c r="G411" s="18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6"/>
    </row>
    <row r="412" spans="1:19" ht="12.75">
      <c r="A412" s="19"/>
      <c r="B412" s="19"/>
      <c r="C412" s="19"/>
      <c r="D412" s="18"/>
      <c r="E412" s="18"/>
      <c r="F412" s="18"/>
      <c r="G412" s="18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6"/>
    </row>
    <row r="413" spans="1:19" ht="12.75">
      <c r="A413" s="19"/>
      <c r="B413" s="19"/>
      <c r="C413" s="19"/>
      <c r="D413" s="18"/>
      <c r="E413" s="18"/>
      <c r="F413" s="18"/>
      <c r="G413" s="18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6"/>
    </row>
    <row r="414" spans="1:19" ht="12.75">
      <c r="A414" s="19"/>
      <c r="B414" s="19"/>
      <c r="C414" s="19"/>
      <c r="D414" s="18"/>
      <c r="E414" s="18"/>
      <c r="F414" s="18"/>
      <c r="G414" s="18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6"/>
    </row>
    <row r="415" spans="1:19" ht="12.75">
      <c r="A415" s="19"/>
      <c r="B415" s="19"/>
      <c r="C415" s="19"/>
      <c r="D415" s="18"/>
      <c r="E415" s="18"/>
      <c r="F415" s="18"/>
      <c r="G415" s="18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6"/>
    </row>
    <row r="416" spans="1:19" ht="12.75">
      <c r="A416" s="19"/>
      <c r="B416" s="19"/>
      <c r="C416" s="19"/>
      <c r="D416" s="18"/>
      <c r="E416" s="18"/>
      <c r="F416" s="18"/>
      <c r="G416" s="18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6"/>
    </row>
    <row r="417" spans="1:19" ht="12.75">
      <c r="A417" s="19"/>
      <c r="B417" s="19"/>
      <c r="C417" s="19"/>
      <c r="D417" s="18"/>
      <c r="E417" s="18"/>
      <c r="F417" s="18"/>
      <c r="G417" s="18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6"/>
    </row>
    <row r="418" spans="1:19" ht="12.75">
      <c r="A418" s="19"/>
      <c r="B418" s="19"/>
      <c r="C418" s="19"/>
      <c r="D418" s="18"/>
      <c r="E418" s="18"/>
      <c r="F418" s="18"/>
      <c r="G418" s="18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6"/>
    </row>
    <row r="419" spans="1:19" ht="12.75">
      <c r="A419" s="19"/>
      <c r="B419" s="19"/>
      <c r="C419" s="19"/>
      <c r="D419" s="18"/>
      <c r="E419" s="18"/>
      <c r="F419" s="18"/>
      <c r="G419" s="18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6"/>
    </row>
    <row r="420" spans="1:19" ht="12.75">
      <c r="A420" s="19"/>
      <c r="B420" s="19"/>
      <c r="C420" s="19"/>
      <c r="D420" s="18"/>
      <c r="E420" s="18"/>
      <c r="F420" s="18"/>
      <c r="G420" s="18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6"/>
    </row>
    <row r="421" spans="1:19" ht="12.75">
      <c r="A421" s="19"/>
      <c r="B421" s="19"/>
      <c r="C421" s="19"/>
      <c r="D421" s="18"/>
      <c r="E421" s="18"/>
      <c r="F421" s="18"/>
      <c r="G421" s="18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6"/>
    </row>
    <row r="422" spans="1:19" ht="12.75">
      <c r="A422" s="19"/>
      <c r="B422" s="19"/>
      <c r="C422" s="19"/>
      <c r="D422" s="18"/>
      <c r="E422" s="18"/>
      <c r="F422" s="18"/>
      <c r="G422" s="18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6"/>
    </row>
    <row r="423" spans="1:19" ht="12.75">
      <c r="A423" s="19"/>
      <c r="B423" s="19"/>
      <c r="C423" s="19"/>
      <c r="D423" s="18"/>
      <c r="E423" s="18"/>
      <c r="F423" s="18"/>
      <c r="G423" s="18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6"/>
    </row>
    <row r="424" spans="1:19" ht="12.75">
      <c r="A424" s="19"/>
      <c r="B424" s="19"/>
      <c r="C424" s="19"/>
      <c r="D424" s="18"/>
      <c r="E424" s="18"/>
      <c r="F424" s="18"/>
      <c r="G424" s="18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6"/>
    </row>
    <row r="425" spans="1:19" ht="12.75">
      <c r="A425" s="19"/>
      <c r="B425" s="19"/>
      <c r="C425" s="19"/>
      <c r="D425" s="18"/>
      <c r="E425" s="18"/>
      <c r="F425" s="18"/>
      <c r="G425" s="18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6"/>
    </row>
    <row r="426" spans="1:19" ht="12.75">
      <c r="A426" s="19"/>
      <c r="B426" s="19"/>
      <c r="C426" s="19"/>
      <c r="D426" s="18"/>
      <c r="E426" s="18"/>
      <c r="F426" s="18"/>
      <c r="G426" s="18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6"/>
    </row>
    <row r="427" spans="1:19" ht="12.75">
      <c r="A427" s="19"/>
      <c r="B427" s="19"/>
      <c r="C427" s="19"/>
      <c r="D427" s="18"/>
      <c r="E427" s="18"/>
      <c r="F427" s="18"/>
      <c r="G427" s="18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6"/>
    </row>
    <row r="428" spans="1:19" ht="12.75">
      <c r="A428" s="19"/>
      <c r="B428" s="19"/>
      <c r="C428" s="19"/>
      <c r="D428" s="18"/>
      <c r="E428" s="18"/>
      <c r="F428" s="18"/>
      <c r="G428" s="18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6"/>
    </row>
    <row r="429" spans="1:19" ht="12.75">
      <c r="A429" s="19"/>
      <c r="B429" s="19"/>
      <c r="C429" s="19"/>
      <c r="D429" s="18"/>
      <c r="E429" s="18"/>
      <c r="F429" s="18"/>
      <c r="G429" s="18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6"/>
    </row>
    <row r="430" spans="1:19" ht="12.75">
      <c r="A430" s="19"/>
      <c r="B430" s="19"/>
      <c r="C430" s="19"/>
      <c r="D430" s="18"/>
      <c r="E430" s="18"/>
      <c r="F430" s="18"/>
      <c r="G430" s="18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6"/>
    </row>
    <row r="431" spans="1:19" ht="12.75">
      <c r="A431" s="19"/>
      <c r="B431" s="19"/>
      <c r="C431" s="19"/>
      <c r="D431" s="18"/>
      <c r="E431" s="18"/>
      <c r="F431" s="18"/>
      <c r="G431" s="18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6"/>
    </row>
    <row r="432" spans="1:19" ht="12.75">
      <c r="A432" s="19"/>
      <c r="B432" s="19"/>
      <c r="C432" s="19"/>
      <c r="D432" s="18"/>
      <c r="E432" s="18"/>
      <c r="F432" s="18"/>
      <c r="G432" s="18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6"/>
    </row>
    <row r="433" spans="1:19" ht="12.75">
      <c r="A433" s="19"/>
      <c r="B433" s="19"/>
      <c r="C433" s="19"/>
      <c r="D433" s="18"/>
      <c r="E433" s="18"/>
      <c r="F433" s="18"/>
      <c r="G433" s="18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6"/>
    </row>
    <row r="434" spans="1:19" ht="12.75">
      <c r="A434" s="19"/>
      <c r="B434" s="19"/>
      <c r="C434" s="19"/>
      <c r="D434" s="18"/>
      <c r="E434" s="18"/>
      <c r="F434" s="18"/>
      <c r="G434" s="18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6"/>
    </row>
    <row r="435" spans="1:19" ht="12.75">
      <c r="A435" s="19"/>
      <c r="B435" s="19"/>
      <c r="C435" s="19"/>
      <c r="D435" s="18"/>
      <c r="E435" s="18"/>
      <c r="F435" s="18"/>
      <c r="G435" s="18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6"/>
    </row>
    <row r="436" spans="1:19" ht="12.75">
      <c r="A436" s="19"/>
      <c r="B436" s="19"/>
      <c r="C436" s="19"/>
      <c r="D436" s="18"/>
      <c r="E436" s="18"/>
      <c r="F436" s="18"/>
      <c r="G436" s="18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6"/>
    </row>
    <row r="437" spans="1:19" ht="12.75">
      <c r="A437" s="19"/>
      <c r="B437" s="19"/>
      <c r="C437" s="19"/>
      <c r="D437" s="18"/>
      <c r="E437" s="18"/>
      <c r="F437" s="18"/>
      <c r="G437" s="18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6"/>
    </row>
    <row r="438" spans="1:19" ht="12.75">
      <c r="A438" s="19"/>
      <c r="B438" s="19"/>
      <c r="C438" s="19"/>
      <c r="D438" s="18"/>
      <c r="E438" s="18"/>
      <c r="F438" s="18"/>
      <c r="G438" s="18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6"/>
    </row>
    <row r="439" spans="1:19" ht="12.75">
      <c r="A439" s="19"/>
      <c r="B439" s="19"/>
      <c r="C439" s="19"/>
      <c r="D439" s="18"/>
      <c r="E439" s="18"/>
      <c r="F439" s="18"/>
      <c r="G439" s="18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6"/>
    </row>
    <row r="440" spans="1:19" ht="12.75">
      <c r="A440" s="19"/>
      <c r="B440" s="19"/>
      <c r="C440" s="19"/>
      <c r="D440" s="18"/>
      <c r="E440" s="18"/>
      <c r="F440" s="18"/>
      <c r="G440" s="18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6"/>
    </row>
    <row r="441" spans="1:19" ht="12.75">
      <c r="A441" s="19"/>
      <c r="B441" s="19"/>
      <c r="C441" s="19"/>
      <c r="D441" s="18"/>
      <c r="E441" s="18"/>
      <c r="F441" s="18"/>
      <c r="G441" s="18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6"/>
    </row>
    <row r="442" spans="1:19" ht="12.75">
      <c r="A442" s="19"/>
      <c r="B442" s="19"/>
      <c r="C442" s="19"/>
      <c r="D442" s="18"/>
      <c r="E442" s="18"/>
      <c r="F442" s="18"/>
      <c r="G442" s="18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6"/>
    </row>
    <row r="443" spans="1:19" ht="12.75">
      <c r="A443" s="19"/>
      <c r="B443" s="19"/>
      <c r="C443" s="19"/>
      <c r="D443" s="18"/>
      <c r="E443" s="18"/>
      <c r="F443" s="18"/>
      <c r="G443" s="18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6"/>
    </row>
    <row r="444" spans="1:19" ht="12.75">
      <c r="A444" s="19"/>
      <c r="B444" s="19"/>
      <c r="C444" s="19"/>
      <c r="D444" s="18"/>
      <c r="E444" s="18"/>
      <c r="F444" s="18"/>
      <c r="G444" s="18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6"/>
    </row>
    <row r="445" spans="1:19" ht="12.75">
      <c r="A445" s="19"/>
      <c r="B445" s="19"/>
      <c r="C445" s="19"/>
      <c r="D445" s="18"/>
      <c r="E445" s="18"/>
      <c r="F445" s="18"/>
      <c r="G445" s="18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6"/>
    </row>
    <row r="446" spans="1:19" ht="12.75">
      <c r="A446" s="19"/>
      <c r="B446" s="19"/>
      <c r="C446" s="19"/>
      <c r="D446" s="18"/>
      <c r="E446" s="18"/>
      <c r="F446" s="18"/>
      <c r="G446" s="18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6"/>
    </row>
    <row r="447" spans="1:19" ht="12.75">
      <c r="A447" s="19"/>
      <c r="B447" s="19"/>
      <c r="C447" s="19"/>
      <c r="D447" s="18"/>
      <c r="E447" s="18"/>
      <c r="F447" s="18"/>
      <c r="G447" s="18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6"/>
    </row>
    <row r="448" spans="1:19" ht="12.75">
      <c r="A448" s="19"/>
      <c r="B448" s="19"/>
      <c r="C448" s="19"/>
      <c r="D448" s="18"/>
      <c r="E448" s="18"/>
      <c r="F448" s="18"/>
      <c r="G448" s="18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6"/>
    </row>
    <row r="449" spans="1:19" ht="12.75">
      <c r="A449" s="19"/>
      <c r="B449" s="19"/>
      <c r="C449" s="19"/>
      <c r="D449" s="18"/>
      <c r="E449" s="18"/>
      <c r="F449" s="18"/>
      <c r="G449" s="18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6"/>
    </row>
    <row r="450" spans="1:19" ht="12.75">
      <c r="A450" s="19"/>
      <c r="B450" s="19"/>
      <c r="C450" s="19"/>
      <c r="D450" s="18"/>
      <c r="E450" s="18"/>
      <c r="F450" s="18"/>
      <c r="G450" s="18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6"/>
    </row>
    <row r="451" spans="1:19" ht="12.75">
      <c r="A451" s="19"/>
      <c r="B451" s="19"/>
      <c r="C451" s="19"/>
      <c r="D451" s="18"/>
      <c r="E451" s="18"/>
      <c r="F451" s="18"/>
      <c r="G451" s="18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6"/>
    </row>
    <row r="452" spans="1:19" ht="12.75">
      <c r="A452" s="19"/>
      <c r="B452" s="19"/>
      <c r="C452" s="19"/>
      <c r="D452" s="18"/>
      <c r="E452" s="18"/>
      <c r="F452" s="18"/>
      <c r="G452" s="18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6"/>
    </row>
    <row r="453" spans="1:19" ht="12.75">
      <c r="A453" s="19"/>
      <c r="B453" s="19"/>
      <c r="C453" s="19"/>
      <c r="D453" s="18"/>
      <c r="E453" s="18"/>
      <c r="F453" s="18"/>
      <c r="G453" s="18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6"/>
    </row>
    <row r="454" spans="1:19" ht="12.75">
      <c r="A454" s="19"/>
      <c r="B454" s="19"/>
      <c r="C454" s="19"/>
      <c r="D454" s="18"/>
      <c r="E454" s="18"/>
      <c r="F454" s="18"/>
      <c r="G454" s="18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6"/>
    </row>
    <row r="455" spans="1:19" ht="12.75">
      <c r="A455" s="19"/>
      <c r="B455" s="19"/>
      <c r="C455" s="19"/>
      <c r="D455" s="18"/>
      <c r="E455" s="18"/>
      <c r="F455" s="18"/>
      <c r="G455" s="18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6"/>
    </row>
    <row r="456" spans="1:19" ht="12.75">
      <c r="A456" s="19"/>
      <c r="B456" s="19"/>
      <c r="C456" s="19"/>
      <c r="D456" s="18"/>
      <c r="E456" s="18"/>
      <c r="F456" s="18"/>
      <c r="G456" s="18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6"/>
    </row>
    <row r="457" spans="1:19" ht="12.75">
      <c r="A457" s="19"/>
      <c r="B457" s="19"/>
      <c r="C457" s="19"/>
      <c r="D457" s="18"/>
      <c r="E457" s="18"/>
      <c r="F457" s="18"/>
      <c r="G457" s="18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6"/>
    </row>
    <row r="458" spans="1:19" ht="12.75">
      <c r="A458" s="19"/>
      <c r="B458" s="19"/>
      <c r="C458" s="19"/>
      <c r="D458" s="18"/>
      <c r="E458" s="18"/>
      <c r="F458" s="18"/>
      <c r="G458" s="18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6"/>
    </row>
    <row r="459" spans="1:19" ht="12.75">
      <c r="A459" s="19"/>
      <c r="B459" s="19"/>
      <c r="C459" s="19"/>
      <c r="D459" s="18"/>
      <c r="E459" s="18"/>
      <c r="F459" s="18"/>
      <c r="G459" s="18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6"/>
    </row>
    <row r="460" spans="1:19" ht="12.75">
      <c r="A460" s="19"/>
      <c r="B460" s="19"/>
      <c r="C460" s="19"/>
      <c r="D460" s="18"/>
      <c r="E460" s="18"/>
      <c r="F460" s="18"/>
      <c r="G460" s="18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6"/>
    </row>
    <row r="461" spans="1:19" ht="12.75">
      <c r="A461" s="19"/>
      <c r="B461" s="19"/>
      <c r="C461" s="19"/>
      <c r="D461" s="18"/>
      <c r="E461" s="18"/>
      <c r="F461" s="18"/>
      <c r="G461" s="18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6"/>
    </row>
    <row r="462" spans="1:19" ht="12.75">
      <c r="A462" s="19"/>
      <c r="B462" s="19"/>
      <c r="C462" s="19"/>
      <c r="D462" s="18"/>
      <c r="E462" s="18"/>
      <c r="F462" s="18"/>
      <c r="G462" s="18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6"/>
    </row>
    <row r="463" spans="1:19" ht="12.75">
      <c r="A463" s="19"/>
      <c r="B463" s="19"/>
      <c r="C463" s="19"/>
      <c r="D463" s="18"/>
      <c r="E463" s="18"/>
      <c r="F463" s="18"/>
      <c r="G463" s="18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6"/>
    </row>
    <row r="464" spans="1:19" ht="12.75">
      <c r="A464" s="19"/>
      <c r="B464" s="19"/>
      <c r="C464" s="19"/>
      <c r="D464" s="18"/>
      <c r="E464" s="18"/>
      <c r="F464" s="18"/>
      <c r="G464" s="18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6"/>
    </row>
    <row r="465" spans="1:19" ht="12.75">
      <c r="A465" s="19"/>
      <c r="B465" s="19"/>
      <c r="C465" s="19"/>
      <c r="D465" s="18"/>
      <c r="E465" s="18"/>
      <c r="F465" s="18"/>
      <c r="G465" s="18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6"/>
    </row>
    <row r="466" spans="1:19" ht="12.75">
      <c r="A466" s="19"/>
      <c r="B466" s="19"/>
      <c r="C466" s="19"/>
      <c r="D466" s="18"/>
      <c r="E466" s="18"/>
      <c r="F466" s="18"/>
      <c r="G466" s="18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6"/>
    </row>
    <row r="467" spans="1:19" ht="12.75">
      <c r="A467" s="19"/>
      <c r="B467" s="19"/>
      <c r="C467" s="19"/>
      <c r="D467" s="18"/>
      <c r="E467" s="18"/>
      <c r="F467" s="18"/>
      <c r="G467" s="18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6"/>
    </row>
    <row r="468" spans="1:19" ht="12.75">
      <c r="A468" s="19"/>
      <c r="B468" s="19"/>
      <c r="C468" s="19"/>
      <c r="D468" s="18"/>
      <c r="E468" s="18"/>
      <c r="F468" s="18"/>
      <c r="G468" s="18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6"/>
    </row>
    <row r="469" spans="1:19" ht="12.75">
      <c r="A469" s="19"/>
      <c r="B469" s="19"/>
      <c r="C469" s="19"/>
      <c r="D469" s="18"/>
      <c r="E469" s="18"/>
      <c r="F469" s="18"/>
      <c r="G469" s="18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6"/>
    </row>
    <row r="470" spans="1:19" ht="12.75">
      <c r="A470" s="19"/>
      <c r="B470" s="19"/>
      <c r="C470" s="19"/>
      <c r="D470" s="18"/>
      <c r="E470" s="18"/>
      <c r="F470" s="18"/>
      <c r="G470" s="18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6"/>
    </row>
    <row r="471" spans="1:19" ht="12.75">
      <c r="A471" s="19"/>
      <c r="B471" s="19"/>
      <c r="C471" s="19"/>
      <c r="D471" s="18"/>
      <c r="E471" s="18"/>
      <c r="F471" s="18"/>
      <c r="G471" s="18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6"/>
    </row>
    <row r="472" spans="1:19" ht="12.75">
      <c r="A472" s="19"/>
      <c r="B472" s="19"/>
      <c r="C472" s="19"/>
      <c r="D472" s="18"/>
      <c r="E472" s="18"/>
      <c r="F472" s="18"/>
      <c r="G472" s="18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6"/>
    </row>
    <row r="473" spans="1:19" ht="12.75">
      <c r="A473" s="19"/>
      <c r="B473" s="19"/>
      <c r="C473" s="19"/>
      <c r="D473" s="18"/>
      <c r="E473" s="18"/>
      <c r="F473" s="18"/>
      <c r="G473" s="18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6"/>
    </row>
    <row r="474" spans="1:19" ht="12.75">
      <c r="A474" s="19"/>
      <c r="B474" s="19"/>
      <c r="C474" s="19"/>
      <c r="D474" s="18"/>
      <c r="E474" s="18"/>
      <c r="F474" s="18"/>
      <c r="G474" s="18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6"/>
    </row>
    <row r="475" spans="1:19" ht="12.75">
      <c r="A475" s="19"/>
      <c r="B475" s="19"/>
      <c r="C475" s="19"/>
      <c r="D475" s="18"/>
      <c r="E475" s="18"/>
      <c r="F475" s="18"/>
      <c r="G475" s="18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6"/>
    </row>
    <row r="476" spans="1:19" ht="12.75">
      <c r="A476" s="19"/>
      <c r="B476" s="19"/>
      <c r="C476" s="19"/>
      <c r="D476" s="18"/>
      <c r="E476" s="18"/>
      <c r="F476" s="18"/>
      <c r="G476" s="18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6"/>
    </row>
    <row r="477" spans="1:19" ht="12.75">
      <c r="A477" s="19"/>
      <c r="B477" s="19"/>
      <c r="C477" s="19"/>
      <c r="D477" s="18"/>
      <c r="E477" s="18"/>
      <c r="F477" s="18"/>
      <c r="G477" s="18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6"/>
    </row>
    <row r="478" spans="1:19" ht="12.75">
      <c r="A478" s="19"/>
      <c r="B478" s="19"/>
      <c r="C478" s="19"/>
      <c r="D478" s="18"/>
      <c r="E478" s="18"/>
      <c r="F478" s="18"/>
      <c r="G478" s="18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6"/>
    </row>
    <row r="479" spans="1:19" ht="12.75">
      <c r="A479" s="19"/>
      <c r="B479" s="19"/>
      <c r="C479" s="19"/>
      <c r="D479" s="18"/>
      <c r="E479" s="18"/>
      <c r="F479" s="18"/>
      <c r="G479" s="18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6"/>
    </row>
    <row r="480" spans="1:19" ht="12.75">
      <c r="A480" s="19"/>
      <c r="B480" s="19"/>
      <c r="C480" s="19"/>
      <c r="D480" s="18"/>
      <c r="E480" s="18"/>
      <c r="F480" s="18"/>
      <c r="G480" s="18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6"/>
    </row>
    <row r="481" spans="1:19" ht="12.75">
      <c r="A481" s="19"/>
      <c r="B481" s="19"/>
      <c r="C481" s="19"/>
      <c r="D481" s="18"/>
      <c r="E481" s="18"/>
      <c r="F481" s="18"/>
      <c r="G481" s="18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6"/>
    </row>
    <row r="482" spans="1:19" ht="12.75">
      <c r="A482" s="19"/>
      <c r="B482" s="19"/>
      <c r="C482" s="19"/>
      <c r="D482" s="18"/>
      <c r="E482" s="18"/>
      <c r="F482" s="18"/>
      <c r="G482" s="18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6"/>
    </row>
    <row r="483" spans="1:19" ht="12.75">
      <c r="A483" s="19"/>
      <c r="B483" s="19"/>
      <c r="C483" s="19"/>
      <c r="D483" s="18"/>
      <c r="E483" s="18"/>
      <c r="F483" s="18"/>
      <c r="G483" s="18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6"/>
    </row>
    <row r="484" spans="1:19" ht="12.75">
      <c r="A484" s="19"/>
      <c r="B484" s="19"/>
      <c r="C484" s="19"/>
      <c r="D484" s="18"/>
      <c r="E484" s="18"/>
      <c r="F484" s="18"/>
      <c r="G484" s="18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6"/>
    </row>
    <row r="485" spans="1:19" ht="12.75">
      <c r="A485" s="19"/>
      <c r="B485" s="19"/>
      <c r="C485" s="19"/>
      <c r="D485" s="18"/>
      <c r="E485" s="18"/>
      <c r="F485" s="18"/>
      <c r="G485" s="18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6"/>
    </row>
    <row r="486" spans="1:19" ht="12.75">
      <c r="A486" s="19"/>
      <c r="B486" s="19"/>
      <c r="C486" s="19"/>
      <c r="D486" s="18"/>
      <c r="E486" s="18"/>
      <c r="F486" s="18"/>
      <c r="G486" s="18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6"/>
    </row>
    <row r="487" spans="1:19" ht="12.75">
      <c r="A487" s="19"/>
      <c r="B487" s="19"/>
      <c r="C487" s="19"/>
      <c r="D487" s="18"/>
      <c r="E487" s="18"/>
      <c r="F487" s="18"/>
      <c r="G487" s="18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6"/>
    </row>
    <row r="488" spans="1:19" ht="12.75">
      <c r="A488" s="19"/>
      <c r="B488" s="19"/>
      <c r="C488" s="19"/>
      <c r="D488" s="18"/>
      <c r="E488" s="18"/>
      <c r="F488" s="18"/>
      <c r="G488" s="18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6"/>
    </row>
    <row r="489" spans="1:19" ht="12.75">
      <c r="A489" s="19"/>
      <c r="B489" s="19"/>
      <c r="C489" s="19"/>
      <c r="D489" s="18"/>
      <c r="E489" s="18"/>
      <c r="F489" s="18"/>
      <c r="G489" s="18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6"/>
    </row>
    <row r="490" spans="1:19" ht="12.75">
      <c r="A490" s="19"/>
      <c r="B490" s="19"/>
      <c r="C490" s="19"/>
      <c r="D490" s="18"/>
      <c r="E490" s="18"/>
      <c r="F490" s="18"/>
      <c r="G490" s="18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6"/>
    </row>
    <row r="491" spans="1:19" ht="12.75">
      <c r="A491" s="19"/>
      <c r="B491" s="19"/>
      <c r="C491" s="19"/>
      <c r="D491" s="18"/>
      <c r="E491" s="18"/>
      <c r="F491" s="18"/>
      <c r="G491" s="18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6"/>
    </row>
    <row r="492" spans="1:19" ht="12.75">
      <c r="A492" s="19"/>
      <c r="B492" s="19"/>
      <c r="C492" s="19"/>
      <c r="D492" s="18"/>
      <c r="E492" s="18"/>
      <c r="F492" s="18"/>
      <c r="G492" s="18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6"/>
    </row>
    <row r="493" spans="1:19" ht="12.75">
      <c r="A493" s="19"/>
      <c r="B493" s="19"/>
      <c r="C493" s="19"/>
      <c r="D493" s="18"/>
      <c r="E493" s="18"/>
      <c r="F493" s="18"/>
      <c r="G493" s="18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6"/>
    </row>
    <row r="494" spans="1:19" ht="12.75">
      <c r="A494" s="19"/>
      <c r="B494" s="19"/>
      <c r="C494" s="19"/>
      <c r="D494" s="18"/>
      <c r="E494" s="18"/>
      <c r="F494" s="18"/>
      <c r="G494" s="18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6"/>
    </row>
    <row r="495" spans="1:19" ht="12.75">
      <c r="A495" s="19"/>
      <c r="B495" s="19"/>
      <c r="C495" s="19"/>
      <c r="D495" s="18"/>
      <c r="E495" s="18"/>
      <c r="F495" s="18"/>
      <c r="G495" s="18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6"/>
    </row>
    <row r="496" spans="1:19" ht="12.75">
      <c r="A496" s="19"/>
      <c r="B496" s="19"/>
      <c r="C496" s="19"/>
      <c r="D496" s="18"/>
      <c r="E496" s="18"/>
      <c r="F496" s="18"/>
      <c r="G496" s="18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6"/>
    </row>
    <row r="497" spans="1:19" ht="12.75">
      <c r="A497" s="19"/>
      <c r="B497" s="19"/>
      <c r="C497" s="19"/>
      <c r="D497" s="18"/>
      <c r="E497" s="18"/>
      <c r="F497" s="18"/>
      <c r="G497" s="18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6"/>
    </row>
    <row r="498" spans="1:19" ht="12.75">
      <c r="A498" s="19"/>
      <c r="B498" s="19"/>
      <c r="C498" s="19"/>
      <c r="D498" s="18"/>
      <c r="E498" s="18"/>
      <c r="F498" s="18"/>
      <c r="G498" s="18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6"/>
    </row>
    <row r="499" spans="1:19" ht="12.75">
      <c r="A499" s="19"/>
      <c r="B499" s="19"/>
      <c r="C499" s="19"/>
      <c r="D499" s="18"/>
      <c r="E499" s="18"/>
      <c r="F499" s="18"/>
      <c r="G499" s="18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6"/>
    </row>
    <row r="500" spans="1:19" ht="12.75">
      <c r="A500" s="19"/>
      <c r="B500" s="19"/>
      <c r="C500" s="19"/>
      <c r="D500" s="18"/>
      <c r="E500" s="18"/>
      <c r="F500" s="18"/>
      <c r="G500" s="18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6"/>
    </row>
    <row r="501" spans="1:19" ht="12.75">
      <c r="A501" s="19"/>
      <c r="B501" s="19"/>
      <c r="C501" s="19"/>
      <c r="D501" s="18"/>
      <c r="E501" s="18"/>
      <c r="F501" s="18"/>
      <c r="G501" s="18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6"/>
    </row>
    <row r="502" spans="1:19" ht="12.75">
      <c r="A502" s="19"/>
      <c r="B502" s="19"/>
      <c r="C502" s="19"/>
      <c r="D502" s="18"/>
      <c r="E502" s="18"/>
      <c r="F502" s="18"/>
      <c r="G502" s="18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6"/>
    </row>
    <row r="503" spans="1:19" ht="12.75">
      <c r="A503" s="19"/>
      <c r="B503" s="19"/>
      <c r="C503" s="19"/>
      <c r="D503" s="18"/>
      <c r="E503" s="18"/>
      <c r="F503" s="18"/>
      <c r="G503" s="18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6"/>
    </row>
    <row r="504" spans="1:19" ht="12.75">
      <c r="A504" s="19"/>
      <c r="B504" s="19"/>
      <c r="C504" s="19"/>
      <c r="D504" s="18"/>
      <c r="E504" s="18"/>
      <c r="F504" s="18"/>
      <c r="G504" s="18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6"/>
    </row>
    <row r="505" spans="1:19" ht="12.75">
      <c r="A505" s="19"/>
      <c r="B505" s="19"/>
      <c r="C505" s="19"/>
      <c r="D505" s="18"/>
      <c r="E505" s="18"/>
      <c r="F505" s="18"/>
      <c r="G505" s="18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6"/>
    </row>
    <row r="506" spans="1:19" ht="12.75">
      <c r="A506" s="19"/>
      <c r="B506" s="19"/>
      <c r="C506" s="19"/>
      <c r="D506" s="18"/>
      <c r="E506" s="18"/>
      <c r="F506" s="18"/>
      <c r="G506" s="18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6"/>
    </row>
    <row r="507" spans="1:19" ht="12.75">
      <c r="A507" s="19"/>
      <c r="B507" s="19"/>
      <c r="C507" s="19"/>
      <c r="D507" s="18"/>
      <c r="E507" s="18"/>
      <c r="F507" s="18"/>
      <c r="G507" s="18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6"/>
    </row>
    <row r="508" spans="1:19" ht="12.75">
      <c r="A508" s="19"/>
      <c r="B508" s="19"/>
      <c r="C508" s="19"/>
      <c r="D508" s="18"/>
      <c r="E508" s="18"/>
      <c r="F508" s="18"/>
      <c r="G508" s="18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6"/>
    </row>
    <row r="509" spans="1:19" ht="12.75">
      <c r="A509" s="19"/>
      <c r="B509" s="19"/>
      <c r="C509" s="19"/>
      <c r="D509" s="18"/>
      <c r="E509" s="18"/>
      <c r="F509" s="18"/>
      <c r="G509" s="18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6"/>
    </row>
    <row r="510" spans="1:19" ht="12.75">
      <c r="A510" s="19"/>
      <c r="B510" s="19"/>
      <c r="C510" s="19"/>
      <c r="D510" s="18"/>
      <c r="E510" s="18"/>
      <c r="F510" s="18"/>
      <c r="G510" s="18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6"/>
    </row>
    <row r="511" spans="1:19" ht="12.75">
      <c r="A511" s="19"/>
      <c r="B511" s="19"/>
      <c r="C511" s="19"/>
      <c r="D511" s="18"/>
      <c r="E511" s="18"/>
      <c r="F511" s="18"/>
      <c r="G511" s="18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6"/>
    </row>
    <row r="512" spans="1:19" ht="12.75">
      <c r="A512" s="19"/>
      <c r="B512" s="19"/>
      <c r="C512" s="19"/>
      <c r="D512" s="18"/>
      <c r="E512" s="18"/>
      <c r="F512" s="18"/>
      <c r="G512" s="18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6"/>
    </row>
    <row r="513" spans="1:19" ht="12.75">
      <c r="A513" s="19"/>
      <c r="B513" s="19"/>
      <c r="C513" s="19"/>
      <c r="D513" s="18"/>
      <c r="E513" s="18"/>
      <c r="F513" s="18"/>
      <c r="G513" s="18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6"/>
    </row>
    <row r="514" spans="1:19" ht="12.75">
      <c r="A514" s="19"/>
      <c r="B514" s="19"/>
      <c r="C514" s="19"/>
      <c r="D514" s="18"/>
      <c r="E514" s="18"/>
      <c r="F514" s="18"/>
      <c r="G514" s="18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6"/>
    </row>
    <row r="515" spans="1:19" ht="12.75">
      <c r="A515" s="19"/>
      <c r="B515" s="19"/>
      <c r="C515" s="19"/>
      <c r="D515" s="18"/>
      <c r="E515" s="18"/>
      <c r="F515" s="18"/>
      <c r="G515" s="18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6"/>
    </row>
    <row r="516" spans="1:19" ht="12.75">
      <c r="A516" s="19"/>
      <c r="B516" s="19"/>
      <c r="C516" s="19"/>
      <c r="D516" s="18"/>
      <c r="E516" s="18"/>
      <c r="F516" s="18"/>
      <c r="G516" s="18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6"/>
    </row>
    <row r="517" spans="1:19" ht="12.75">
      <c r="A517" s="19"/>
      <c r="B517" s="19"/>
      <c r="C517" s="19"/>
      <c r="D517" s="18"/>
      <c r="E517" s="18"/>
      <c r="F517" s="18"/>
      <c r="G517" s="18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6"/>
    </row>
    <row r="518" spans="1:19" ht="12.75">
      <c r="A518" s="19"/>
      <c r="B518" s="19"/>
      <c r="C518" s="19"/>
      <c r="D518" s="18"/>
      <c r="E518" s="18"/>
      <c r="F518" s="18"/>
      <c r="G518" s="18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6"/>
    </row>
    <row r="519" spans="1:19" ht="12.75">
      <c r="A519" s="19"/>
      <c r="B519" s="19"/>
      <c r="C519" s="19"/>
      <c r="D519" s="18"/>
      <c r="E519" s="18"/>
      <c r="F519" s="18"/>
      <c r="G519" s="18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6"/>
    </row>
    <row r="520" spans="1:19" ht="12.75">
      <c r="A520" s="19"/>
      <c r="B520" s="19"/>
      <c r="C520" s="19"/>
      <c r="D520" s="18"/>
      <c r="E520" s="18"/>
      <c r="F520" s="18"/>
      <c r="G520" s="18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6"/>
    </row>
    <row r="521" spans="1:19" ht="12.75">
      <c r="A521" s="19"/>
      <c r="B521" s="19"/>
      <c r="C521" s="19"/>
      <c r="D521" s="18"/>
      <c r="E521" s="18"/>
      <c r="F521" s="18"/>
      <c r="G521" s="18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6"/>
    </row>
    <row r="522" spans="1:19" ht="12.75">
      <c r="A522" s="19"/>
      <c r="B522" s="19"/>
      <c r="C522" s="19"/>
      <c r="D522" s="18"/>
      <c r="E522" s="18"/>
      <c r="F522" s="18"/>
      <c r="G522" s="18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6"/>
    </row>
    <row r="523" spans="1:19" ht="12.75">
      <c r="A523" s="19"/>
      <c r="B523" s="19"/>
      <c r="C523" s="19"/>
      <c r="D523" s="18"/>
      <c r="E523" s="18"/>
      <c r="F523" s="18"/>
      <c r="G523" s="18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6"/>
    </row>
    <row r="524" spans="1:19" ht="12.75">
      <c r="A524" s="19"/>
      <c r="B524" s="19"/>
      <c r="C524" s="19"/>
      <c r="D524" s="18"/>
      <c r="E524" s="18"/>
      <c r="F524" s="18"/>
      <c r="G524" s="18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6"/>
    </row>
    <row r="525" spans="1:19" ht="12.75">
      <c r="A525" s="19"/>
      <c r="B525" s="19"/>
      <c r="C525" s="19"/>
      <c r="D525" s="18"/>
      <c r="E525" s="18"/>
      <c r="F525" s="18"/>
      <c r="G525" s="18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6"/>
    </row>
    <row r="526" spans="1:19" ht="12.75">
      <c r="A526" s="19"/>
      <c r="B526" s="19"/>
      <c r="C526" s="19"/>
      <c r="D526" s="18"/>
      <c r="E526" s="18"/>
      <c r="F526" s="18"/>
      <c r="G526" s="18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6"/>
    </row>
    <row r="527" spans="1:19" ht="12.75">
      <c r="A527" s="19"/>
      <c r="B527" s="19"/>
      <c r="C527" s="19"/>
      <c r="D527" s="18"/>
      <c r="E527" s="18"/>
      <c r="F527" s="18"/>
      <c r="G527" s="18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6"/>
    </row>
    <row r="528" spans="1:19" ht="12.75">
      <c r="A528" s="19"/>
      <c r="B528" s="19"/>
      <c r="C528" s="19"/>
      <c r="D528" s="18"/>
      <c r="E528" s="18"/>
      <c r="F528" s="18"/>
      <c r="G528" s="18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6"/>
    </row>
    <row r="529" spans="1:19" ht="12.75">
      <c r="A529" s="19"/>
      <c r="B529" s="19"/>
      <c r="C529" s="19"/>
      <c r="D529" s="18"/>
      <c r="E529" s="18"/>
      <c r="F529" s="18"/>
      <c r="G529" s="18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6"/>
    </row>
    <row r="530" spans="1:19" ht="12.75">
      <c r="A530" s="19"/>
      <c r="B530" s="19"/>
      <c r="C530" s="19"/>
      <c r="D530" s="18"/>
      <c r="E530" s="18"/>
      <c r="F530" s="18"/>
      <c r="G530" s="18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6"/>
    </row>
    <row r="531" spans="1:19" ht="12.75">
      <c r="A531" s="19"/>
      <c r="B531" s="19"/>
      <c r="C531" s="19"/>
      <c r="D531" s="18"/>
      <c r="E531" s="18"/>
      <c r="F531" s="18"/>
      <c r="G531" s="18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6"/>
    </row>
    <row r="532" spans="1:19" ht="12.75">
      <c r="A532" s="19"/>
      <c r="B532" s="19"/>
      <c r="C532" s="19"/>
      <c r="D532" s="18"/>
      <c r="E532" s="18"/>
      <c r="F532" s="18"/>
      <c r="G532" s="18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6"/>
    </row>
    <row r="533" spans="1:19" ht="12.75">
      <c r="A533" s="19"/>
      <c r="B533" s="19"/>
      <c r="C533" s="19"/>
      <c r="D533" s="18"/>
      <c r="E533" s="18"/>
      <c r="F533" s="18"/>
      <c r="G533" s="18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6"/>
    </row>
    <row r="534" spans="1:19" ht="12.75">
      <c r="A534" s="19"/>
      <c r="B534" s="19"/>
      <c r="C534" s="19"/>
      <c r="D534" s="18"/>
      <c r="E534" s="18"/>
      <c r="F534" s="18"/>
      <c r="G534" s="18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6"/>
    </row>
    <row r="535" spans="1:19" ht="12.75">
      <c r="A535" s="19"/>
      <c r="B535" s="19"/>
      <c r="C535" s="19"/>
      <c r="D535" s="18"/>
      <c r="E535" s="18"/>
      <c r="F535" s="18"/>
      <c r="G535" s="18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6"/>
    </row>
    <row r="536" spans="1:19" ht="12.75">
      <c r="A536" s="19"/>
      <c r="B536" s="19"/>
      <c r="C536" s="19"/>
      <c r="D536" s="18"/>
      <c r="E536" s="18"/>
      <c r="F536" s="18"/>
      <c r="G536" s="18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6"/>
    </row>
    <row r="537" spans="1:19" ht="12.75">
      <c r="A537" s="19"/>
      <c r="B537" s="19"/>
      <c r="C537" s="19"/>
      <c r="D537" s="18"/>
      <c r="E537" s="18"/>
      <c r="F537" s="18"/>
      <c r="G537" s="18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6"/>
    </row>
    <row r="538" spans="1:19" ht="12.75">
      <c r="A538" s="19"/>
      <c r="B538" s="19"/>
      <c r="C538" s="19"/>
      <c r="D538" s="18"/>
      <c r="E538" s="18"/>
      <c r="F538" s="18"/>
      <c r="G538" s="18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6"/>
    </row>
    <row r="539" spans="1:19" ht="12.75">
      <c r="A539" s="19"/>
      <c r="B539" s="19"/>
      <c r="C539" s="19"/>
      <c r="D539" s="18"/>
      <c r="E539" s="18"/>
      <c r="F539" s="18"/>
      <c r="G539" s="18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6"/>
    </row>
    <row r="540" spans="1:19" ht="12.75">
      <c r="A540" s="19"/>
      <c r="B540" s="19"/>
      <c r="C540" s="19"/>
      <c r="D540" s="18"/>
      <c r="E540" s="18"/>
      <c r="F540" s="18"/>
      <c r="G540" s="18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6"/>
    </row>
    <row r="541" spans="1:19" ht="12.75">
      <c r="A541" s="19"/>
      <c r="B541" s="19"/>
      <c r="C541" s="19"/>
      <c r="D541" s="18"/>
      <c r="E541" s="18"/>
      <c r="F541" s="18"/>
      <c r="G541" s="18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6"/>
    </row>
    <row r="542" spans="1:19" ht="12.75">
      <c r="A542" s="19"/>
      <c r="B542" s="19"/>
      <c r="C542" s="19"/>
      <c r="D542" s="18"/>
      <c r="E542" s="18"/>
      <c r="F542" s="18"/>
      <c r="G542" s="18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6"/>
    </row>
    <row r="543" spans="1:19" ht="12.75">
      <c r="A543" s="19"/>
      <c r="B543" s="19"/>
      <c r="C543" s="19"/>
      <c r="D543" s="18"/>
      <c r="E543" s="18"/>
      <c r="F543" s="18"/>
      <c r="G543" s="18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6"/>
    </row>
    <row r="544" spans="1:19" ht="12.75">
      <c r="A544" s="19"/>
      <c r="B544" s="19"/>
      <c r="C544" s="19"/>
      <c r="D544" s="18"/>
      <c r="E544" s="18"/>
      <c r="F544" s="18"/>
      <c r="G544" s="18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6"/>
    </row>
    <row r="545" spans="1:19" ht="12.75">
      <c r="A545" s="19"/>
      <c r="B545" s="19"/>
      <c r="C545" s="19"/>
      <c r="D545" s="18"/>
      <c r="E545" s="18"/>
      <c r="F545" s="18"/>
      <c r="G545" s="18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6"/>
    </row>
    <row r="546" spans="1:19" ht="12.75">
      <c r="A546" s="19"/>
      <c r="B546" s="19"/>
      <c r="C546" s="19"/>
      <c r="D546" s="18"/>
      <c r="E546" s="18"/>
      <c r="F546" s="18"/>
      <c r="G546" s="18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6"/>
    </row>
    <row r="547" spans="1:19" ht="12.75">
      <c r="A547" s="19"/>
      <c r="B547" s="19"/>
      <c r="C547" s="19"/>
      <c r="D547" s="18"/>
      <c r="E547" s="18"/>
      <c r="F547" s="18"/>
      <c r="G547" s="18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6"/>
    </row>
    <row r="548" spans="1:19" ht="12.75">
      <c r="A548" s="19"/>
      <c r="B548" s="19"/>
      <c r="C548" s="19"/>
      <c r="D548" s="18"/>
      <c r="E548" s="18"/>
      <c r="F548" s="18"/>
      <c r="G548" s="18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6"/>
    </row>
    <row r="549" spans="1:19" ht="12.75">
      <c r="A549" s="19"/>
      <c r="B549" s="19"/>
      <c r="C549" s="19"/>
      <c r="D549" s="18"/>
      <c r="E549" s="18"/>
      <c r="F549" s="18"/>
      <c r="G549" s="18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6"/>
    </row>
    <row r="550" spans="1:19" ht="12.75">
      <c r="A550" s="19"/>
      <c r="B550" s="19"/>
      <c r="C550" s="19"/>
      <c r="D550" s="18"/>
      <c r="E550" s="18"/>
      <c r="F550" s="18"/>
      <c r="G550" s="18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6"/>
    </row>
    <row r="551" spans="1:19" ht="12.75">
      <c r="A551" s="19"/>
      <c r="B551" s="19"/>
      <c r="C551" s="19"/>
      <c r="D551" s="18"/>
      <c r="E551" s="18"/>
      <c r="F551" s="18"/>
      <c r="G551" s="18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6"/>
    </row>
    <row r="552" spans="1:19" ht="12.75">
      <c r="A552" s="19"/>
      <c r="B552" s="19"/>
      <c r="C552" s="19"/>
      <c r="D552" s="18"/>
      <c r="E552" s="18"/>
      <c r="F552" s="18"/>
      <c r="G552" s="18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6"/>
    </row>
    <row r="553" spans="1:19" ht="12.75">
      <c r="A553" s="19"/>
      <c r="B553" s="19"/>
      <c r="C553" s="19"/>
      <c r="D553" s="18"/>
      <c r="E553" s="18"/>
      <c r="F553" s="18"/>
      <c r="G553" s="18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6"/>
    </row>
    <row r="554" spans="1:19" ht="12.75">
      <c r="A554" s="19"/>
      <c r="B554" s="19"/>
      <c r="C554" s="19"/>
      <c r="D554" s="18"/>
      <c r="E554" s="18"/>
      <c r="F554" s="18"/>
      <c r="G554" s="18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6"/>
    </row>
    <row r="555" spans="1:19" ht="12.75">
      <c r="A555" s="19"/>
      <c r="B555" s="19"/>
      <c r="C555" s="19"/>
      <c r="D555" s="18"/>
      <c r="E555" s="18"/>
      <c r="F555" s="18"/>
      <c r="G555" s="18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6"/>
    </row>
    <row r="556" spans="1:19" ht="12.75">
      <c r="A556" s="19"/>
      <c r="B556" s="19"/>
      <c r="C556" s="19"/>
      <c r="D556" s="18"/>
      <c r="E556" s="18"/>
      <c r="F556" s="18"/>
      <c r="G556" s="18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6"/>
    </row>
    <row r="557" spans="1:19" ht="12.75">
      <c r="A557" s="19"/>
      <c r="B557" s="19"/>
      <c r="C557" s="19"/>
      <c r="D557" s="18"/>
      <c r="E557" s="18"/>
      <c r="F557" s="18"/>
      <c r="G557" s="18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6"/>
    </row>
    <row r="558" spans="1:19" ht="12.75">
      <c r="A558" s="19"/>
      <c r="B558" s="19"/>
      <c r="C558" s="19"/>
      <c r="D558" s="18"/>
      <c r="E558" s="18"/>
      <c r="F558" s="18"/>
      <c r="G558" s="18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6"/>
    </row>
    <row r="559" spans="1:19" ht="12.75">
      <c r="A559" s="19"/>
      <c r="B559" s="19"/>
      <c r="C559" s="19"/>
      <c r="D559" s="18"/>
      <c r="E559" s="18"/>
      <c r="F559" s="18"/>
      <c r="G559" s="18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6"/>
    </row>
    <row r="560" spans="1:19" ht="12.75">
      <c r="A560" s="19"/>
      <c r="B560" s="19"/>
      <c r="C560" s="19"/>
      <c r="D560" s="18"/>
      <c r="E560" s="18"/>
      <c r="F560" s="18"/>
      <c r="G560" s="18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6"/>
    </row>
    <row r="561" spans="1:19" ht="12.75">
      <c r="A561" s="19"/>
      <c r="B561" s="19"/>
      <c r="C561" s="19"/>
      <c r="D561" s="18"/>
      <c r="E561" s="18"/>
      <c r="F561" s="18"/>
      <c r="G561" s="18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6"/>
    </row>
    <row r="562" spans="1:19" ht="12.75">
      <c r="A562" s="19"/>
      <c r="B562" s="19"/>
      <c r="C562" s="19"/>
      <c r="D562" s="18"/>
      <c r="E562" s="18"/>
      <c r="F562" s="18"/>
      <c r="G562" s="18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6"/>
    </row>
    <row r="563" spans="1:19" ht="12.75">
      <c r="A563" s="19"/>
      <c r="B563" s="19"/>
      <c r="C563" s="19"/>
      <c r="D563" s="18"/>
      <c r="E563" s="18"/>
      <c r="F563" s="18"/>
      <c r="G563" s="18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6"/>
    </row>
    <row r="564" spans="1:19" ht="12.75">
      <c r="A564" s="19"/>
      <c r="B564" s="19"/>
      <c r="C564" s="19"/>
      <c r="D564" s="18"/>
      <c r="E564" s="18"/>
      <c r="F564" s="18"/>
      <c r="G564" s="18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6"/>
    </row>
    <row r="565" spans="1:19" ht="12.75">
      <c r="A565" s="19"/>
      <c r="B565" s="19"/>
      <c r="C565" s="19"/>
      <c r="D565" s="18"/>
      <c r="E565" s="18"/>
      <c r="F565" s="18"/>
      <c r="G565" s="18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6"/>
    </row>
    <row r="566" spans="1:19" ht="12.75">
      <c r="A566" s="19"/>
      <c r="B566" s="19"/>
      <c r="C566" s="19"/>
      <c r="D566" s="18"/>
      <c r="E566" s="18"/>
      <c r="F566" s="18"/>
      <c r="G566" s="18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6"/>
    </row>
    <row r="567" spans="1:19" ht="12.75">
      <c r="A567" s="19"/>
      <c r="B567" s="19"/>
      <c r="C567" s="19"/>
      <c r="D567" s="18"/>
      <c r="E567" s="18"/>
      <c r="F567" s="18"/>
      <c r="G567" s="18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6"/>
    </row>
    <row r="568" spans="1:19" ht="12.75">
      <c r="A568" s="19"/>
      <c r="B568" s="19"/>
      <c r="C568" s="19"/>
      <c r="D568" s="18"/>
      <c r="E568" s="18"/>
      <c r="F568" s="18"/>
      <c r="G568" s="18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6"/>
    </row>
    <row r="569" spans="1:19" ht="12.75">
      <c r="A569" s="19"/>
      <c r="B569" s="19"/>
      <c r="C569" s="19"/>
      <c r="D569" s="18"/>
      <c r="E569" s="18"/>
      <c r="F569" s="18"/>
      <c r="G569" s="18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6"/>
    </row>
    <row r="570" spans="1:19" ht="12.75">
      <c r="A570" s="19"/>
      <c r="B570" s="19"/>
      <c r="C570" s="19"/>
      <c r="D570" s="18"/>
      <c r="E570" s="18"/>
      <c r="F570" s="18"/>
      <c r="G570" s="18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6"/>
    </row>
    <row r="571" spans="1:19" ht="12.75">
      <c r="A571" s="19"/>
      <c r="B571" s="19"/>
      <c r="C571" s="19"/>
      <c r="D571" s="18"/>
      <c r="E571" s="18"/>
      <c r="F571" s="18"/>
      <c r="G571" s="18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6"/>
    </row>
    <row r="572" spans="1:19" ht="12.75">
      <c r="A572" s="19"/>
      <c r="B572" s="19"/>
      <c r="C572" s="19"/>
      <c r="D572" s="18"/>
      <c r="E572" s="18"/>
      <c r="F572" s="18"/>
      <c r="G572" s="18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6"/>
    </row>
    <row r="573" spans="1:19" ht="12.75">
      <c r="A573" s="19"/>
      <c r="B573" s="19"/>
      <c r="C573" s="19"/>
      <c r="D573" s="18"/>
      <c r="E573" s="18"/>
      <c r="F573" s="18"/>
      <c r="G573" s="18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6"/>
    </row>
    <row r="574" spans="1:19" ht="12.75">
      <c r="A574" s="19"/>
      <c r="B574" s="19"/>
      <c r="C574" s="19"/>
      <c r="D574" s="18"/>
      <c r="E574" s="18"/>
      <c r="F574" s="18"/>
      <c r="G574" s="18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6"/>
    </row>
    <row r="575" spans="1:19" ht="12.75">
      <c r="A575" s="19"/>
      <c r="B575" s="19"/>
      <c r="C575" s="19"/>
      <c r="D575" s="18"/>
      <c r="E575" s="18"/>
      <c r="F575" s="18"/>
      <c r="G575" s="18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6"/>
    </row>
    <row r="576" spans="1:19" ht="12.75">
      <c r="A576" s="19"/>
      <c r="B576" s="19"/>
      <c r="C576" s="19"/>
      <c r="D576" s="18"/>
      <c r="E576" s="18"/>
      <c r="F576" s="18"/>
      <c r="G576" s="18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6"/>
    </row>
    <row r="577" spans="1:19" ht="12.75">
      <c r="A577" s="19"/>
      <c r="B577" s="19"/>
      <c r="C577" s="19"/>
      <c r="D577" s="18"/>
      <c r="E577" s="18"/>
      <c r="F577" s="18"/>
      <c r="G577" s="18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6"/>
    </row>
    <row r="578" spans="1:19" ht="12.75">
      <c r="A578" s="19"/>
      <c r="B578" s="19"/>
      <c r="C578" s="19"/>
      <c r="D578" s="18"/>
      <c r="E578" s="18"/>
      <c r="F578" s="18"/>
      <c r="G578" s="18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6"/>
    </row>
    <row r="579" spans="1:19" ht="12.75">
      <c r="A579" s="19"/>
      <c r="B579" s="19"/>
      <c r="C579" s="19"/>
      <c r="D579" s="18"/>
      <c r="E579" s="18"/>
      <c r="F579" s="18"/>
      <c r="G579" s="18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6"/>
    </row>
    <row r="580" spans="1:19" ht="12.75">
      <c r="A580" s="19"/>
      <c r="B580" s="19"/>
      <c r="C580" s="19"/>
      <c r="D580" s="18"/>
      <c r="E580" s="18"/>
      <c r="F580" s="18"/>
      <c r="G580" s="18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6"/>
    </row>
    <row r="581" spans="1:19" ht="12.75">
      <c r="A581" s="19"/>
      <c r="B581" s="19"/>
      <c r="C581" s="19"/>
      <c r="D581" s="18"/>
      <c r="E581" s="18"/>
      <c r="F581" s="18"/>
      <c r="G581" s="18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6"/>
    </row>
    <row r="582" spans="1:19" ht="12.75">
      <c r="A582" s="19"/>
      <c r="B582" s="19"/>
      <c r="C582" s="19"/>
      <c r="D582" s="18"/>
      <c r="E582" s="18"/>
      <c r="F582" s="18"/>
      <c r="G582" s="18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6"/>
    </row>
    <row r="583" spans="1:19" ht="12.75">
      <c r="A583" s="19"/>
      <c r="B583" s="19"/>
      <c r="C583" s="19"/>
      <c r="D583" s="18"/>
      <c r="E583" s="18"/>
      <c r="F583" s="18"/>
      <c r="G583" s="18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6"/>
    </row>
    <row r="584" spans="1:19" ht="12.75">
      <c r="A584" s="19"/>
      <c r="B584" s="19"/>
      <c r="C584" s="19"/>
      <c r="D584" s="18"/>
      <c r="E584" s="18"/>
      <c r="F584" s="18"/>
      <c r="G584" s="18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6"/>
    </row>
    <row r="585" spans="1:19" ht="12.75">
      <c r="A585" s="19"/>
      <c r="B585" s="19"/>
      <c r="C585" s="19"/>
      <c r="D585" s="18"/>
      <c r="E585" s="18"/>
      <c r="F585" s="18"/>
      <c r="G585" s="18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6"/>
    </row>
    <row r="586" spans="1:19" ht="12.75">
      <c r="A586" s="19"/>
      <c r="B586" s="19"/>
      <c r="C586" s="19"/>
      <c r="D586" s="18"/>
      <c r="E586" s="18"/>
      <c r="F586" s="18"/>
      <c r="G586" s="18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6"/>
    </row>
    <row r="587" spans="1:19" ht="12.75">
      <c r="A587" s="19"/>
      <c r="B587" s="19"/>
      <c r="C587" s="19"/>
      <c r="D587" s="18"/>
      <c r="E587" s="18"/>
      <c r="F587" s="18"/>
      <c r="G587" s="18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6"/>
    </row>
    <row r="588" spans="1:19" ht="12.75">
      <c r="A588" s="19"/>
      <c r="B588" s="19"/>
      <c r="C588" s="19"/>
      <c r="D588" s="18"/>
      <c r="E588" s="18"/>
      <c r="F588" s="18"/>
      <c r="G588" s="18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6"/>
    </row>
    <row r="589" spans="1:19" ht="12.75">
      <c r="A589" s="19"/>
      <c r="B589" s="19"/>
      <c r="C589" s="19"/>
      <c r="D589" s="18"/>
      <c r="E589" s="18"/>
      <c r="F589" s="18"/>
      <c r="G589" s="18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6"/>
    </row>
    <row r="590" spans="1:19" ht="12.75">
      <c r="A590" s="19"/>
      <c r="B590" s="19"/>
      <c r="C590" s="19"/>
      <c r="D590" s="18"/>
      <c r="E590" s="18"/>
      <c r="F590" s="18"/>
      <c r="G590" s="18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6"/>
    </row>
    <row r="591" spans="1:19" ht="12.75">
      <c r="A591" s="19"/>
      <c r="B591" s="19"/>
      <c r="C591" s="19"/>
      <c r="D591" s="18"/>
      <c r="E591" s="18"/>
      <c r="F591" s="18"/>
      <c r="G591" s="18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6"/>
    </row>
    <row r="592" spans="1:19" ht="12.75">
      <c r="A592" s="19"/>
      <c r="B592" s="19"/>
      <c r="C592" s="19"/>
      <c r="D592" s="18"/>
      <c r="E592" s="18"/>
      <c r="F592" s="18"/>
      <c r="G592" s="18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6"/>
    </row>
    <row r="593" spans="1:19" ht="12.75">
      <c r="A593" s="19"/>
      <c r="B593" s="19"/>
      <c r="C593" s="19"/>
      <c r="D593" s="18"/>
      <c r="E593" s="18"/>
      <c r="F593" s="18"/>
      <c r="G593" s="18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6"/>
    </row>
    <row r="594" spans="1:19" ht="12.75">
      <c r="A594" s="19"/>
      <c r="B594" s="19"/>
      <c r="C594" s="19"/>
      <c r="D594" s="18"/>
      <c r="E594" s="18"/>
      <c r="F594" s="18"/>
      <c r="G594" s="18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6"/>
    </row>
    <row r="595" spans="1:19" ht="12.75">
      <c r="A595" s="19"/>
      <c r="B595" s="19"/>
      <c r="C595" s="19"/>
      <c r="D595" s="18"/>
      <c r="E595" s="18"/>
      <c r="F595" s="18"/>
      <c r="G595" s="18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6"/>
    </row>
    <row r="596" spans="1:19" ht="12.75">
      <c r="A596" s="19"/>
      <c r="B596" s="19"/>
      <c r="C596" s="19"/>
      <c r="D596" s="18"/>
      <c r="E596" s="18"/>
      <c r="F596" s="18"/>
      <c r="G596" s="18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6"/>
    </row>
    <row r="597" spans="1:19" ht="12.75">
      <c r="A597" s="19"/>
      <c r="B597" s="19"/>
      <c r="C597" s="19"/>
      <c r="D597" s="18"/>
      <c r="E597" s="18"/>
      <c r="F597" s="18"/>
      <c r="G597" s="18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6"/>
    </row>
    <row r="598" spans="1:19" ht="12.75">
      <c r="A598" s="19"/>
      <c r="B598" s="19"/>
      <c r="C598" s="19"/>
      <c r="D598" s="18"/>
      <c r="E598" s="18"/>
      <c r="F598" s="18"/>
      <c r="G598" s="18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6"/>
    </row>
    <row r="599" spans="1:19" ht="12.75">
      <c r="A599" s="19"/>
      <c r="B599" s="19"/>
      <c r="C599" s="19"/>
      <c r="D599" s="18"/>
      <c r="E599" s="18"/>
      <c r="F599" s="18"/>
      <c r="G599" s="18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6"/>
    </row>
    <row r="600" spans="1:19" ht="12.75">
      <c r="A600" s="19"/>
      <c r="B600" s="19"/>
      <c r="C600" s="19"/>
      <c r="D600" s="18"/>
      <c r="E600" s="18"/>
      <c r="F600" s="18"/>
      <c r="G600" s="18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6"/>
    </row>
    <row r="601" spans="1:19" ht="12.75">
      <c r="A601" s="19"/>
      <c r="B601" s="19"/>
      <c r="C601" s="19"/>
      <c r="D601" s="18"/>
      <c r="E601" s="18"/>
      <c r="F601" s="18"/>
      <c r="G601" s="18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6"/>
    </row>
    <row r="602" spans="1:19" ht="12.75">
      <c r="A602" s="19"/>
      <c r="B602" s="19"/>
      <c r="C602" s="19"/>
      <c r="D602" s="18"/>
      <c r="E602" s="18"/>
      <c r="F602" s="18"/>
      <c r="G602" s="18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6"/>
    </row>
    <row r="603" spans="1:19" ht="12.75">
      <c r="A603" s="19"/>
      <c r="B603" s="19"/>
      <c r="C603" s="19"/>
      <c r="D603" s="18"/>
      <c r="E603" s="18"/>
      <c r="F603" s="18"/>
      <c r="G603" s="18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6"/>
    </row>
    <row r="604" spans="1:19" ht="12.75">
      <c r="A604" s="19"/>
      <c r="B604" s="19"/>
      <c r="C604" s="19"/>
      <c r="D604" s="18"/>
      <c r="E604" s="18"/>
      <c r="F604" s="18"/>
      <c r="G604" s="18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6"/>
    </row>
    <row r="605" spans="1:19" ht="12.75">
      <c r="A605" s="19"/>
      <c r="B605" s="19"/>
      <c r="C605" s="19"/>
      <c r="D605" s="18"/>
      <c r="E605" s="18"/>
      <c r="F605" s="18"/>
      <c r="G605" s="18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6"/>
    </row>
    <row r="606" spans="1:19" ht="12.75">
      <c r="A606" s="19"/>
      <c r="B606" s="19"/>
      <c r="C606" s="19"/>
      <c r="D606" s="18"/>
      <c r="E606" s="18"/>
      <c r="F606" s="18"/>
      <c r="G606" s="18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6"/>
    </row>
    <row r="607" spans="1:19" ht="12.75">
      <c r="A607" s="19"/>
      <c r="B607" s="19"/>
      <c r="C607" s="19"/>
      <c r="D607" s="18"/>
      <c r="E607" s="18"/>
      <c r="F607" s="18"/>
      <c r="G607" s="18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6"/>
    </row>
    <row r="608" spans="1:19" ht="12.75">
      <c r="A608" s="19"/>
      <c r="B608" s="19"/>
      <c r="C608" s="19"/>
      <c r="D608" s="18"/>
      <c r="E608" s="18"/>
      <c r="F608" s="18"/>
      <c r="G608" s="18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6"/>
    </row>
    <row r="609" spans="1:19" ht="12.75">
      <c r="A609" s="19"/>
      <c r="B609" s="19"/>
      <c r="C609" s="19"/>
      <c r="D609" s="18"/>
      <c r="E609" s="18"/>
      <c r="F609" s="18"/>
      <c r="G609" s="18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6"/>
    </row>
    <row r="610" spans="1:19" ht="12.75">
      <c r="A610" s="19"/>
      <c r="B610" s="19"/>
      <c r="C610" s="19"/>
      <c r="D610" s="18"/>
      <c r="E610" s="18"/>
      <c r="F610" s="18"/>
      <c r="G610" s="18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6"/>
    </row>
    <row r="611" spans="1:19" ht="12.75">
      <c r="A611" s="19"/>
      <c r="B611" s="19"/>
      <c r="C611" s="19"/>
      <c r="D611" s="18"/>
      <c r="E611" s="18"/>
      <c r="F611" s="18"/>
      <c r="G611" s="18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6"/>
    </row>
    <row r="612" spans="1:19" ht="12.75">
      <c r="A612" s="19"/>
      <c r="B612" s="19"/>
      <c r="C612" s="19"/>
      <c r="D612" s="18"/>
      <c r="E612" s="18"/>
      <c r="F612" s="18"/>
      <c r="G612" s="18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6"/>
    </row>
    <row r="613" spans="1:19" ht="12.75">
      <c r="A613" s="19"/>
      <c r="B613" s="19"/>
      <c r="C613" s="19"/>
      <c r="D613" s="18"/>
      <c r="E613" s="18"/>
      <c r="F613" s="18"/>
      <c r="G613" s="18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6"/>
    </row>
    <row r="614" spans="1:19" ht="12.75">
      <c r="A614" s="19"/>
      <c r="B614" s="19"/>
      <c r="C614" s="19"/>
      <c r="D614" s="18"/>
      <c r="E614" s="18"/>
      <c r="F614" s="18"/>
      <c r="G614" s="18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6"/>
    </row>
    <row r="615" spans="1:19" ht="12.75">
      <c r="A615" s="19"/>
      <c r="B615" s="19"/>
      <c r="C615" s="19"/>
      <c r="D615" s="18"/>
      <c r="E615" s="18"/>
      <c r="F615" s="18"/>
      <c r="G615" s="18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6"/>
    </row>
    <row r="616" spans="1:19" ht="12.75">
      <c r="A616" s="19"/>
      <c r="B616" s="19"/>
      <c r="C616" s="19"/>
      <c r="D616" s="18"/>
      <c r="E616" s="18"/>
      <c r="F616" s="18"/>
      <c r="G616" s="18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6"/>
    </row>
    <row r="617" spans="1:19" ht="12.75">
      <c r="A617" s="19"/>
      <c r="B617" s="19"/>
      <c r="C617" s="19"/>
      <c r="D617" s="18"/>
      <c r="E617" s="18"/>
      <c r="F617" s="18"/>
      <c r="G617" s="18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6"/>
    </row>
    <row r="618" spans="1:19" ht="12.75">
      <c r="A618" s="19"/>
      <c r="B618" s="19"/>
      <c r="C618" s="19"/>
      <c r="D618" s="18"/>
      <c r="E618" s="18"/>
      <c r="F618" s="18"/>
      <c r="G618" s="18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6"/>
    </row>
    <row r="619" spans="1:19" ht="12.75">
      <c r="A619" s="19"/>
      <c r="B619" s="19"/>
      <c r="C619" s="19"/>
      <c r="D619" s="18"/>
      <c r="E619" s="18"/>
      <c r="F619" s="18"/>
      <c r="G619" s="18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6"/>
    </row>
    <row r="620" spans="1:19" ht="12.75">
      <c r="A620" s="19"/>
      <c r="B620" s="19"/>
      <c r="C620" s="19"/>
      <c r="D620" s="18"/>
      <c r="E620" s="18"/>
      <c r="F620" s="18"/>
      <c r="G620" s="18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6"/>
    </row>
    <row r="621" spans="1:19" ht="12.75">
      <c r="A621" s="19"/>
      <c r="B621" s="19"/>
      <c r="C621" s="19"/>
      <c r="D621" s="18"/>
      <c r="E621" s="18"/>
      <c r="F621" s="18"/>
      <c r="G621" s="18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6"/>
    </row>
    <row r="622" spans="1:19" ht="12.75">
      <c r="A622" s="19"/>
      <c r="B622" s="19"/>
      <c r="C622" s="19"/>
      <c r="D622" s="18"/>
      <c r="E622" s="18"/>
      <c r="F622" s="18"/>
      <c r="G622" s="18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6"/>
    </row>
    <row r="623" spans="1:19" ht="12.75">
      <c r="A623" s="19"/>
      <c r="B623" s="19"/>
      <c r="C623" s="19"/>
      <c r="D623" s="18"/>
      <c r="E623" s="18"/>
      <c r="F623" s="18"/>
      <c r="G623" s="18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6"/>
    </row>
    <row r="624" spans="1:19" ht="12.75">
      <c r="A624" s="19"/>
      <c r="B624" s="19"/>
      <c r="C624" s="19"/>
      <c r="D624" s="18"/>
      <c r="E624" s="18"/>
      <c r="F624" s="18"/>
      <c r="G624" s="18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6"/>
    </row>
    <row r="625" spans="1:19" ht="12.75">
      <c r="A625" s="19"/>
      <c r="B625" s="19"/>
      <c r="C625" s="19"/>
      <c r="D625" s="18"/>
      <c r="E625" s="18"/>
      <c r="F625" s="18"/>
      <c r="G625" s="18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6"/>
    </row>
    <row r="626" spans="1:19" ht="12.75">
      <c r="A626" s="19"/>
      <c r="B626" s="19"/>
      <c r="C626" s="19"/>
      <c r="D626" s="18"/>
      <c r="E626" s="18"/>
      <c r="F626" s="18"/>
      <c r="G626" s="18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6"/>
    </row>
    <row r="627" spans="1:19" ht="12.75">
      <c r="A627" s="19"/>
      <c r="B627" s="19"/>
      <c r="C627" s="19"/>
      <c r="D627" s="18"/>
      <c r="E627" s="18"/>
      <c r="F627" s="18"/>
      <c r="G627" s="18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6"/>
    </row>
    <row r="628" spans="1:19" ht="12.75">
      <c r="A628" s="19"/>
      <c r="B628" s="19"/>
      <c r="C628" s="19"/>
      <c r="D628" s="18"/>
      <c r="E628" s="18"/>
      <c r="F628" s="18"/>
      <c r="G628" s="18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6"/>
    </row>
    <row r="629" spans="1:19" ht="12.75">
      <c r="A629" s="19"/>
      <c r="B629" s="19"/>
      <c r="C629" s="19"/>
      <c r="D629" s="18"/>
      <c r="E629" s="18"/>
      <c r="F629" s="18"/>
      <c r="G629" s="18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6"/>
    </row>
    <row r="630" spans="1:19" ht="12.75">
      <c r="A630" s="19"/>
      <c r="B630" s="19"/>
      <c r="C630" s="19"/>
      <c r="D630" s="18"/>
      <c r="E630" s="18"/>
      <c r="F630" s="18"/>
      <c r="G630" s="18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6"/>
    </row>
    <row r="631" spans="1:19" ht="12.75">
      <c r="A631" s="19"/>
      <c r="B631" s="19"/>
      <c r="C631" s="19"/>
      <c r="D631" s="18"/>
      <c r="E631" s="18"/>
      <c r="F631" s="18"/>
      <c r="G631" s="18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6"/>
    </row>
    <row r="632" spans="1:19" ht="12.75">
      <c r="A632" s="19"/>
      <c r="B632" s="19"/>
      <c r="C632" s="19"/>
      <c r="D632" s="18"/>
      <c r="E632" s="18"/>
      <c r="F632" s="18"/>
      <c r="G632" s="18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6"/>
    </row>
    <row r="633" spans="1:19" ht="12.75">
      <c r="A633" s="19"/>
      <c r="B633" s="19"/>
      <c r="C633" s="19"/>
      <c r="D633" s="18"/>
      <c r="E633" s="18"/>
      <c r="F633" s="18"/>
      <c r="G633" s="18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6"/>
    </row>
    <row r="634" spans="1:19" ht="12.75">
      <c r="A634" s="19"/>
      <c r="B634" s="19"/>
      <c r="C634" s="19"/>
      <c r="D634" s="18"/>
      <c r="E634" s="18"/>
      <c r="F634" s="18"/>
      <c r="G634" s="18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6"/>
    </row>
    <row r="635" spans="1:19" ht="12.75">
      <c r="A635" s="19"/>
      <c r="B635" s="19"/>
      <c r="C635" s="19"/>
      <c r="D635" s="18"/>
      <c r="E635" s="18"/>
      <c r="F635" s="18"/>
      <c r="G635" s="18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6"/>
    </row>
    <row r="636" spans="1:19" ht="12.75">
      <c r="A636" s="19"/>
      <c r="B636" s="19"/>
      <c r="C636" s="19"/>
      <c r="D636" s="18"/>
      <c r="E636" s="18"/>
      <c r="F636" s="18"/>
      <c r="G636" s="18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6"/>
    </row>
    <row r="637" spans="1:19" ht="12.75">
      <c r="A637" s="19"/>
      <c r="B637" s="19"/>
      <c r="C637" s="19"/>
      <c r="D637" s="18"/>
      <c r="E637" s="18"/>
      <c r="F637" s="18"/>
      <c r="G637" s="18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6"/>
    </row>
    <row r="638" spans="1:19" ht="12.75">
      <c r="A638" s="19"/>
      <c r="B638" s="19"/>
      <c r="C638" s="19"/>
      <c r="D638" s="18"/>
      <c r="E638" s="18"/>
      <c r="F638" s="18"/>
      <c r="G638" s="18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6"/>
    </row>
    <row r="639" spans="1:19" ht="12.75">
      <c r="A639" s="19"/>
      <c r="B639" s="19"/>
      <c r="C639" s="19"/>
      <c r="D639" s="18"/>
      <c r="E639" s="18"/>
      <c r="F639" s="18"/>
      <c r="G639" s="18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6"/>
    </row>
    <row r="640" spans="1:19" ht="12.75">
      <c r="A640" s="19"/>
      <c r="B640" s="19"/>
      <c r="C640" s="19"/>
      <c r="D640" s="18"/>
      <c r="E640" s="18"/>
      <c r="F640" s="18"/>
      <c r="G640" s="18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6"/>
    </row>
    <row r="641" spans="1:19" ht="12.75">
      <c r="A641" s="19"/>
      <c r="B641" s="19"/>
      <c r="C641" s="19"/>
      <c r="D641" s="18"/>
      <c r="E641" s="18"/>
      <c r="F641" s="18"/>
      <c r="G641" s="18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6"/>
    </row>
    <row r="642" spans="1:19" ht="12.75">
      <c r="A642" s="19"/>
      <c r="B642" s="19"/>
      <c r="C642" s="19"/>
      <c r="D642" s="18"/>
      <c r="E642" s="18"/>
      <c r="F642" s="18"/>
      <c r="G642" s="18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6"/>
    </row>
    <row r="643" spans="1:19" ht="12.75">
      <c r="A643" s="19"/>
      <c r="B643" s="19"/>
      <c r="C643" s="19"/>
      <c r="D643" s="18"/>
      <c r="E643" s="18"/>
      <c r="F643" s="18"/>
      <c r="G643" s="18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6"/>
    </row>
    <row r="644" spans="1:19" ht="12.75">
      <c r="A644" s="19"/>
      <c r="B644" s="19"/>
      <c r="C644" s="19"/>
      <c r="D644" s="18"/>
      <c r="E644" s="18"/>
      <c r="F644" s="18"/>
      <c r="G644" s="18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6"/>
    </row>
    <row r="645" spans="1:19" ht="12.75">
      <c r="A645" s="19"/>
      <c r="B645" s="19"/>
      <c r="C645" s="19"/>
      <c r="D645" s="18"/>
      <c r="E645" s="18"/>
      <c r="F645" s="18"/>
      <c r="G645" s="18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6"/>
    </row>
    <row r="646" spans="1:19" ht="12.75">
      <c r="A646" s="19"/>
      <c r="B646" s="19"/>
      <c r="C646" s="19"/>
      <c r="D646" s="18"/>
      <c r="E646" s="18"/>
      <c r="F646" s="18"/>
      <c r="G646" s="18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6"/>
    </row>
    <row r="647" spans="1:19" ht="12.75">
      <c r="A647" s="19"/>
      <c r="B647" s="19"/>
      <c r="C647" s="19"/>
      <c r="D647" s="18"/>
      <c r="E647" s="18"/>
      <c r="F647" s="18"/>
      <c r="G647" s="18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6"/>
    </row>
    <row r="648" spans="1:19" ht="12.75">
      <c r="A648" s="19"/>
      <c r="B648" s="19"/>
      <c r="C648" s="19"/>
      <c r="D648" s="18"/>
      <c r="E648" s="18"/>
      <c r="F648" s="18"/>
      <c r="G648" s="18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6"/>
    </row>
    <row r="649" spans="1:19" ht="12.75">
      <c r="A649" s="19"/>
      <c r="B649" s="19"/>
      <c r="C649" s="19"/>
      <c r="D649" s="18"/>
      <c r="E649" s="18"/>
      <c r="F649" s="18"/>
      <c r="G649" s="18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6"/>
    </row>
    <row r="650" spans="1:19" ht="12.75">
      <c r="A650" s="19"/>
      <c r="B650" s="19"/>
      <c r="C650" s="19"/>
      <c r="D650" s="18"/>
      <c r="E650" s="18"/>
      <c r="F650" s="18"/>
      <c r="G650" s="18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6"/>
    </row>
    <row r="651" spans="1:19" ht="12.75">
      <c r="A651" s="19"/>
      <c r="B651" s="19"/>
      <c r="C651" s="19"/>
      <c r="D651" s="18"/>
      <c r="E651" s="18"/>
      <c r="F651" s="18"/>
      <c r="G651" s="18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6"/>
    </row>
    <row r="652" spans="1:19" ht="12.75">
      <c r="A652" s="19"/>
      <c r="B652" s="19"/>
      <c r="C652" s="19"/>
      <c r="D652" s="18"/>
      <c r="E652" s="18"/>
      <c r="F652" s="18"/>
      <c r="G652" s="18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6"/>
    </row>
    <row r="653" spans="1:19" ht="12.75">
      <c r="A653" s="19"/>
      <c r="B653" s="19"/>
      <c r="C653" s="19"/>
      <c r="D653" s="18"/>
      <c r="E653" s="18"/>
      <c r="F653" s="18"/>
      <c r="G653" s="18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6"/>
    </row>
    <row r="654" spans="1:19" ht="12.75">
      <c r="A654" s="19"/>
      <c r="B654" s="19"/>
      <c r="C654" s="19"/>
      <c r="D654" s="18"/>
      <c r="E654" s="18"/>
      <c r="F654" s="18"/>
      <c r="G654" s="18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6"/>
    </row>
    <row r="655" spans="1:19" ht="12.75">
      <c r="A655" s="19"/>
      <c r="B655" s="19"/>
      <c r="C655" s="19"/>
      <c r="D655" s="18"/>
      <c r="E655" s="18"/>
      <c r="F655" s="18"/>
      <c r="G655" s="18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6"/>
    </row>
    <row r="656" spans="1:19" ht="12.75">
      <c r="A656" s="19"/>
      <c r="B656" s="19"/>
      <c r="C656" s="19"/>
      <c r="D656" s="18"/>
      <c r="E656" s="18"/>
      <c r="F656" s="18"/>
      <c r="G656" s="18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6"/>
    </row>
    <row r="657" spans="1:19" ht="12.75">
      <c r="A657" s="19"/>
      <c r="B657" s="19"/>
      <c r="C657" s="19"/>
      <c r="D657" s="18"/>
      <c r="E657" s="18"/>
      <c r="F657" s="18"/>
      <c r="G657" s="18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6"/>
    </row>
    <row r="658" spans="1:19" ht="12.75">
      <c r="A658" s="19"/>
      <c r="B658" s="19"/>
      <c r="C658" s="19"/>
      <c r="D658" s="18"/>
      <c r="E658" s="18"/>
      <c r="F658" s="18"/>
      <c r="G658" s="18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6"/>
    </row>
    <row r="659" spans="1:19" ht="12.75">
      <c r="A659" s="19"/>
      <c r="B659" s="19"/>
      <c r="C659" s="19"/>
      <c r="D659" s="18"/>
      <c r="E659" s="18"/>
      <c r="F659" s="18"/>
      <c r="G659" s="18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6"/>
    </row>
    <row r="660" spans="1:19" ht="12.75">
      <c r="A660" s="19"/>
      <c r="B660" s="19"/>
      <c r="C660" s="19"/>
      <c r="D660" s="18"/>
      <c r="E660" s="18"/>
      <c r="F660" s="18"/>
      <c r="G660" s="18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6"/>
    </row>
    <row r="661" spans="1:19" ht="12.75">
      <c r="A661" s="19"/>
      <c r="B661" s="19"/>
      <c r="C661" s="19"/>
      <c r="D661" s="18"/>
      <c r="E661" s="18"/>
      <c r="F661" s="18"/>
      <c r="G661" s="18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6"/>
    </row>
    <row r="662" spans="1:19" ht="12.75">
      <c r="A662" s="19"/>
      <c r="B662" s="19"/>
      <c r="C662" s="19"/>
      <c r="D662" s="18"/>
      <c r="E662" s="18"/>
      <c r="F662" s="18"/>
      <c r="G662" s="18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6"/>
    </row>
    <row r="663" spans="1:19" ht="12.75">
      <c r="A663" s="19"/>
      <c r="B663" s="19"/>
      <c r="C663" s="19"/>
      <c r="D663" s="18"/>
      <c r="E663" s="18"/>
      <c r="F663" s="18"/>
      <c r="G663" s="18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6"/>
    </row>
    <row r="664" spans="1:19" ht="12.75">
      <c r="A664" s="19"/>
      <c r="B664" s="19"/>
      <c r="C664" s="19"/>
      <c r="D664" s="18"/>
      <c r="E664" s="18"/>
      <c r="F664" s="18"/>
      <c r="G664" s="18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6"/>
    </row>
    <row r="665" spans="1:19" ht="12.75">
      <c r="A665" s="19"/>
      <c r="B665" s="19"/>
      <c r="C665" s="19"/>
      <c r="D665" s="18"/>
      <c r="E665" s="18"/>
      <c r="F665" s="18"/>
      <c r="G665" s="18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6"/>
    </row>
    <row r="666" spans="1:19" ht="12.75">
      <c r="A666" s="19"/>
      <c r="B666" s="19"/>
      <c r="C666" s="19"/>
      <c r="D666" s="18"/>
      <c r="E666" s="18"/>
      <c r="F666" s="18"/>
      <c r="G666" s="18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6"/>
    </row>
    <row r="667" spans="1:19" ht="12.75">
      <c r="A667" s="19"/>
      <c r="B667" s="19"/>
      <c r="C667" s="19"/>
      <c r="D667" s="18"/>
      <c r="E667" s="18"/>
      <c r="F667" s="18"/>
      <c r="G667" s="18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6"/>
    </row>
    <row r="668" spans="1:19" ht="12.75">
      <c r="A668" s="19"/>
      <c r="B668" s="19"/>
      <c r="C668" s="19"/>
      <c r="D668" s="18"/>
      <c r="E668" s="18"/>
      <c r="F668" s="18"/>
      <c r="G668" s="18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6"/>
    </row>
    <row r="669" spans="1:19" ht="12.75">
      <c r="A669" s="19"/>
      <c r="B669" s="19"/>
      <c r="C669" s="19"/>
      <c r="D669" s="18"/>
      <c r="E669" s="18"/>
      <c r="F669" s="18"/>
      <c r="G669" s="18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6"/>
    </row>
    <row r="670" spans="1:19" ht="12.75">
      <c r="A670" s="19"/>
      <c r="B670" s="19"/>
      <c r="C670" s="19"/>
      <c r="D670" s="18"/>
      <c r="E670" s="18"/>
      <c r="F670" s="18"/>
      <c r="G670" s="18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6"/>
    </row>
    <row r="671" spans="1:19" ht="12.75">
      <c r="A671" s="19"/>
      <c r="B671" s="19"/>
      <c r="C671" s="19"/>
      <c r="D671" s="18"/>
      <c r="E671" s="18"/>
      <c r="F671" s="18"/>
      <c r="G671" s="18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6"/>
    </row>
    <row r="672" spans="1:19" ht="12.75">
      <c r="A672" s="19"/>
      <c r="B672" s="19"/>
      <c r="C672" s="19"/>
      <c r="D672" s="18"/>
      <c r="E672" s="18"/>
      <c r="F672" s="18"/>
      <c r="G672" s="18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6"/>
    </row>
    <row r="673" spans="1:19" ht="12.75">
      <c r="A673" s="19"/>
      <c r="B673" s="19"/>
      <c r="C673" s="19"/>
      <c r="D673" s="18"/>
      <c r="E673" s="18"/>
      <c r="F673" s="18"/>
      <c r="G673" s="18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6"/>
    </row>
    <row r="674" spans="1:19" ht="12.75">
      <c r="A674" s="19"/>
      <c r="B674" s="19"/>
      <c r="C674" s="19"/>
      <c r="D674" s="18"/>
      <c r="E674" s="18"/>
      <c r="F674" s="18"/>
      <c r="G674" s="18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6"/>
    </row>
    <row r="675" spans="1:19" ht="12.75">
      <c r="A675" s="19"/>
      <c r="B675" s="19"/>
      <c r="C675" s="19"/>
      <c r="D675" s="18"/>
      <c r="E675" s="18"/>
      <c r="F675" s="18"/>
      <c r="G675" s="18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6"/>
    </row>
    <row r="676" spans="1:19" ht="12.75">
      <c r="A676" s="19"/>
      <c r="B676" s="19"/>
      <c r="C676" s="19"/>
      <c r="D676" s="18"/>
      <c r="E676" s="18"/>
      <c r="F676" s="18"/>
      <c r="G676" s="18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6"/>
    </row>
    <row r="677" spans="1:19" ht="12.75">
      <c r="A677" s="19"/>
      <c r="B677" s="19"/>
      <c r="C677" s="19"/>
      <c r="D677" s="18"/>
      <c r="E677" s="18"/>
      <c r="F677" s="18"/>
      <c r="G677" s="18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6"/>
    </row>
    <row r="678" spans="1:19" ht="12.75">
      <c r="A678" s="19"/>
      <c r="B678" s="19"/>
      <c r="C678" s="19"/>
      <c r="D678" s="18"/>
      <c r="E678" s="18"/>
      <c r="F678" s="18"/>
      <c r="G678" s="18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6"/>
    </row>
    <row r="679" spans="1:19" ht="12.75">
      <c r="A679" s="19"/>
      <c r="B679" s="19"/>
      <c r="C679" s="19"/>
      <c r="D679" s="18"/>
      <c r="E679" s="18"/>
      <c r="F679" s="18"/>
      <c r="G679" s="18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6"/>
    </row>
    <row r="680" spans="1:19" ht="12.75">
      <c r="A680" s="19"/>
      <c r="B680" s="19"/>
      <c r="C680" s="19"/>
      <c r="D680" s="18"/>
      <c r="E680" s="18"/>
      <c r="F680" s="18"/>
      <c r="G680" s="18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6"/>
    </row>
    <row r="681" spans="1:19" ht="12.75">
      <c r="A681" s="19"/>
      <c r="B681" s="19"/>
      <c r="C681" s="19"/>
      <c r="D681" s="18"/>
      <c r="E681" s="18"/>
      <c r="F681" s="18"/>
      <c r="G681" s="18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6"/>
    </row>
    <row r="682" spans="1:19" ht="12.75">
      <c r="A682" s="19"/>
      <c r="B682" s="19"/>
      <c r="C682" s="19"/>
      <c r="D682" s="18"/>
      <c r="E682" s="18"/>
      <c r="F682" s="18"/>
      <c r="G682" s="18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6"/>
    </row>
    <row r="683" spans="1:19" ht="12.75">
      <c r="A683" s="19"/>
      <c r="B683" s="19"/>
      <c r="C683" s="19"/>
      <c r="D683" s="18"/>
      <c r="E683" s="18"/>
      <c r="F683" s="18"/>
      <c r="G683" s="18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6"/>
    </row>
    <row r="684" spans="1:19" ht="12.75">
      <c r="A684" s="19"/>
      <c r="B684" s="19"/>
      <c r="C684" s="19"/>
      <c r="D684" s="18"/>
      <c r="E684" s="18"/>
      <c r="F684" s="18"/>
      <c r="G684" s="18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6"/>
    </row>
    <row r="685" spans="1:19" ht="12.75">
      <c r="A685" s="19"/>
      <c r="B685" s="19"/>
      <c r="C685" s="19"/>
      <c r="D685" s="18"/>
      <c r="E685" s="18"/>
      <c r="F685" s="18"/>
      <c r="G685" s="18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6"/>
    </row>
    <row r="686" spans="1:19" ht="12.75">
      <c r="A686" s="19"/>
      <c r="B686" s="19"/>
      <c r="C686" s="19"/>
      <c r="D686" s="18"/>
      <c r="E686" s="18"/>
      <c r="F686" s="18"/>
      <c r="G686" s="18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6"/>
    </row>
    <row r="687" spans="1:19" ht="12.75">
      <c r="A687" s="19"/>
      <c r="B687" s="19"/>
      <c r="C687" s="19"/>
      <c r="D687" s="18"/>
      <c r="E687" s="18"/>
      <c r="F687" s="18"/>
      <c r="G687" s="18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6"/>
    </row>
    <row r="688" spans="1:19" ht="12.75">
      <c r="A688" s="19"/>
      <c r="B688" s="19"/>
      <c r="C688" s="19"/>
      <c r="D688" s="18"/>
      <c r="E688" s="18"/>
      <c r="F688" s="18"/>
      <c r="G688" s="18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6"/>
    </row>
    <row r="689" spans="1:19" ht="12.75">
      <c r="A689" s="19"/>
      <c r="B689" s="19"/>
      <c r="C689" s="19"/>
      <c r="D689" s="18"/>
      <c r="E689" s="18"/>
      <c r="F689" s="18"/>
      <c r="G689" s="18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6"/>
    </row>
    <row r="690" spans="1:19" ht="12.75">
      <c r="A690" s="19"/>
      <c r="B690" s="19"/>
      <c r="C690" s="19"/>
      <c r="D690" s="18"/>
      <c r="E690" s="18"/>
      <c r="F690" s="18"/>
      <c r="G690" s="18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6"/>
    </row>
    <row r="691" spans="1:19" ht="12.75">
      <c r="A691" s="19"/>
      <c r="B691" s="19"/>
      <c r="C691" s="19"/>
      <c r="D691" s="18"/>
      <c r="E691" s="18"/>
      <c r="F691" s="18"/>
      <c r="G691" s="18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6"/>
    </row>
    <row r="692" spans="1:19" ht="12.75">
      <c r="A692" s="19"/>
      <c r="B692" s="19"/>
      <c r="C692" s="19"/>
      <c r="D692" s="18"/>
      <c r="E692" s="18"/>
      <c r="F692" s="18"/>
      <c r="G692" s="18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6"/>
    </row>
    <row r="693" spans="1:19" ht="12.75">
      <c r="A693" s="19"/>
      <c r="B693" s="19"/>
      <c r="C693" s="19"/>
      <c r="D693" s="18"/>
      <c r="E693" s="18"/>
      <c r="F693" s="18"/>
      <c r="G693" s="18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6"/>
    </row>
    <row r="694" spans="1:19" ht="12.75">
      <c r="A694" s="19"/>
      <c r="B694" s="19"/>
      <c r="C694" s="19"/>
      <c r="D694" s="18"/>
      <c r="E694" s="18"/>
      <c r="F694" s="18"/>
      <c r="G694" s="18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6"/>
    </row>
    <row r="695" spans="1:19" ht="12.75">
      <c r="A695" s="19"/>
      <c r="B695" s="19"/>
      <c r="C695" s="19"/>
      <c r="D695" s="18"/>
      <c r="E695" s="18"/>
      <c r="F695" s="18"/>
      <c r="G695" s="18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6"/>
    </row>
    <row r="696" spans="1:19" ht="12.75">
      <c r="A696" s="19"/>
      <c r="B696" s="19"/>
      <c r="C696" s="19"/>
      <c r="D696" s="18"/>
      <c r="E696" s="18"/>
      <c r="F696" s="18"/>
      <c r="G696" s="18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6"/>
    </row>
    <row r="697" spans="1:19" ht="12.75">
      <c r="A697" s="19"/>
      <c r="B697" s="19"/>
      <c r="C697" s="19"/>
      <c r="D697" s="18"/>
      <c r="E697" s="18"/>
      <c r="F697" s="18"/>
      <c r="G697" s="18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6"/>
    </row>
    <row r="698" spans="1:19" ht="12.75">
      <c r="A698" s="19"/>
      <c r="B698" s="19"/>
      <c r="C698" s="19"/>
      <c r="D698" s="18"/>
      <c r="E698" s="18"/>
      <c r="F698" s="18"/>
      <c r="G698" s="18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6"/>
    </row>
    <row r="699" spans="1:19" ht="12.75">
      <c r="A699" s="19"/>
      <c r="B699" s="19"/>
      <c r="C699" s="19"/>
      <c r="D699" s="18"/>
      <c r="E699" s="18"/>
      <c r="F699" s="18"/>
      <c r="G699" s="18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6"/>
    </row>
    <row r="700" spans="1:19" ht="12.75">
      <c r="A700" s="19"/>
      <c r="B700" s="19"/>
      <c r="C700" s="19"/>
      <c r="D700" s="18"/>
      <c r="E700" s="18"/>
      <c r="F700" s="18"/>
      <c r="G700" s="18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6"/>
    </row>
    <row r="701" spans="1:19" ht="12.75">
      <c r="A701" s="19"/>
      <c r="B701" s="19"/>
      <c r="C701" s="19"/>
      <c r="D701" s="18"/>
      <c r="E701" s="18"/>
      <c r="F701" s="18"/>
      <c r="G701" s="18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6"/>
    </row>
    <row r="702" spans="1:19" ht="12.75">
      <c r="A702" s="19"/>
      <c r="B702" s="19"/>
      <c r="C702" s="19"/>
      <c r="D702" s="18"/>
      <c r="E702" s="18"/>
      <c r="F702" s="18"/>
      <c r="G702" s="18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6"/>
    </row>
    <row r="703" spans="1:19" ht="12.75">
      <c r="A703" s="19"/>
      <c r="B703" s="19"/>
      <c r="C703" s="19"/>
      <c r="D703" s="18"/>
      <c r="E703" s="18"/>
      <c r="F703" s="18"/>
      <c r="G703" s="18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6"/>
    </row>
    <row r="704" spans="1:19" ht="12.75">
      <c r="A704" s="19"/>
      <c r="B704" s="19"/>
      <c r="C704" s="19"/>
      <c r="D704" s="18"/>
      <c r="E704" s="18"/>
      <c r="F704" s="18"/>
      <c r="G704" s="18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6"/>
    </row>
    <row r="705" spans="1:19" ht="12.75">
      <c r="A705" s="19"/>
      <c r="B705" s="19"/>
      <c r="C705" s="19"/>
      <c r="D705" s="18"/>
      <c r="E705" s="18"/>
      <c r="F705" s="18"/>
      <c r="G705" s="18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6"/>
    </row>
    <row r="706" spans="1:19" ht="12.75">
      <c r="A706" s="19"/>
      <c r="B706" s="19"/>
      <c r="C706" s="19"/>
      <c r="D706" s="18"/>
      <c r="E706" s="18"/>
      <c r="F706" s="18"/>
      <c r="G706" s="18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6"/>
    </row>
    <row r="707" spans="1:19" ht="12.75">
      <c r="A707" s="19"/>
      <c r="B707" s="19"/>
      <c r="C707" s="19"/>
      <c r="D707" s="18"/>
      <c r="E707" s="18"/>
      <c r="F707" s="18"/>
      <c r="G707" s="18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6"/>
    </row>
    <row r="708" spans="1:19" ht="12.75">
      <c r="A708" s="19"/>
      <c r="B708" s="19"/>
      <c r="C708" s="19"/>
      <c r="D708" s="18"/>
      <c r="E708" s="18"/>
      <c r="F708" s="18"/>
      <c r="G708" s="18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6"/>
    </row>
    <row r="709" spans="1:19" ht="12.75">
      <c r="A709" s="19"/>
      <c r="B709" s="19"/>
      <c r="C709" s="19"/>
      <c r="D709" s="18"/>
      <c r="E709" s="18"/>
      <c r="F709" s="18"/>
      <c r="G709" s="18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6"/>
    </row>
    <row r="710" spans="1:19" ht="12.75">
      <c r="A710" s="19"/>
      <c r="B710" s="19"/>
      <c r="C710" s="19"/>
      <c r="D710" s="18"/>
      <c r="E710" s="18"/>
      <c r="F710" s="18"/>
      <c r="G710" s="18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6"/>
    </row>
    <row r="711" spans="1:19" ht="12.75">
      <c r="A711" s="19"/>
      <c r="B711" s="19"/>
      <c r="C711" s="19"/>
      <c r="D711" s="18"/>
      <c r="E711" s="18"/>
      <c r="F711" s="18"/>
      <c r="G711" s="18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6"/>
    </row>
    <row r="712" spans="1:19" ht="12.75">
      <c r="A712" s="19"/>
      <c r="B712" s="19"/>
      <c r="C712" s="19"/>
      <c r="D712" s="18"/>
      <c r="E712" s="18"/>
      <c r="F712" s="18"/>
      <c r="G712" s="18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6"/>
    </row>
    <row r="713" spans="1:19" ht="12.75">
      <c r="A713" s="19"/>
      <c r="B713" s="19"/>
      <c r="C713" s="19"/>
      <c r="D713" s="18"/>
      <c r="E713" s="18"/>
      <c r="F713" s="18"/>
      <c r="G713" s="18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6"/>
    </row>
    <row r="714" spans="1:19" ht="12.75">
      <c r="A714" s="19"/>
      <c r="B714" s="19"/>
      <c r="C714" s="19"/>
      <c r="D714" s="18"/>
      <c r="E714" s="18"/>
      <c r="F714" s="18"/>
      <c r="G714" s="18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6"/>
    </row>
    <row r="715" spans="1:19" ht="12.75">
      <c r="A715" s="19"/>
      <c r="B715" s="19"/>
      <c r="C715" s="19"/>
      <c r="D715" s="18"/>
      <c r="E715" s="18"/>
      <c r="F715" s="18"/>
      <c r="G715" s="18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6"/>
    </row>
    <row r="716" spans="1:19" ht="12.75">
      <c r="A716" s="19"/>
      <c r="B716" s="19"/>
      <c r="C716" s="19"/>
      <c r="D716" s="18"/>
      <c r="E716" s="18"/>
      <c r="F716" s="18"/>
      <c r="G716" s="18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6"/>
    </row>
    <row r="717" spans="1:19" ht="12.75">
      <c r="A717" s="19"/>
      <c r="B717" s="19"/>
      <c r="C717" s="19"/>
      <c r="D717" s="18"/>
      <c r="E717" s="18"/>
      <c r="F717" s="18"/>
      <c r="G717" s="18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6"/>
    </row>
    <row r="718" spans="1:19" ht="12.75">
      <c r="A718" s="19"/>
      <c r="B718" s="19"/>
      <c r="C718" s="19"/>
      <c r="D718" s="18"/>
      <c r="E718" s="18"/>
      <c r="F718" s="18"/>
      <c r="G718" s="18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6"/>
    </row>
    <row r="719" spans="1:19" ht="12.75">
      <c r="A719" s="19"/>
      <c r="B719" s="19"/>
      <c r="C719" s="19"/>
      <c r="D719" s="18"/>
      <c r="E719" s="18"/>
      <c r="F719" s="18"/>
      <c r="G719" s="18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6"/>
    </row>
    <row r="720" spans="1:19" ht="12.75">
      <c r="A720" s="19"/>
      <c r="B720" s="19"/>
      <c r="C720" s="19"/>
      <c r="D720" s="18"/>
      <c r="E720" s="18"/>
      <c r="F720" s="18"/>
      <c r="G720" s="18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6"/>
    </row>
    <row r="721" spans="1:19" ht="12.75">
      <c r="A721" s="19"/>
      <c r="B721" s="19"/>
      <c r="C721" s="19"/>
      <c r="D721" s="18"/>
      <c r="E721" s="18"/>
      <c r="F721" s="18"/>
      <c r="G721" s="18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6"/>
    </row>
    <row r="722" spans="1:19" ht="12.75">
      <c r="A722" s="19"/>
      <c r="B722" s="19"/>
      <c r="C722" s="19"/>
      <c r="D722" s="18"/>
      <c r="E722" s="18"/>
      <c r="F722" s="18"/>
      <c r="G722" s="18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6"/>
    </row>
    <row r="723" spans="1:19" ht="12.75">
      <c r="A723" s="19"/>
      <c r="B723" s="19"/>
      <c r="C723" s="19"/>
      <c r="D723" s="18"/>
      <c r="E723" s="18"/>
      <c r="F723" s="18"/>
      <c r="G723" s="18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6"/>
    </row>
    <row r="724" spans="1:19" ht="12.75">
      <c r="A724" s="19"/>
      <c r="B724" s="19"/>
      <c r="C724" s="19"/>
      <c r="D724" s="18"/>
      <c r="E724" s="18"/>
      <c r="F724" s="18"/>
      <c r="G724" s="18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6"/>
    </row>
    <row r="725" spans="1:19" ht="12.75">
      <c r="A725" s="19"/>
      <c r="B725" s="19"/>
      <c r="C725" s="19"/>
      <c r="D725" s="18"/>
      <c r="E725" s="18"/>
      <c r="F725" s="18"/>
      <c r="G725" s="18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6"/>
    </row>
    <row r="726" spans="1:19" ht="12.75">
      <c r="A726" s="19"/>
      <c r="B726" s="19"/>
      <c r="C726" s="19"/>
      <c r="D726" s="18"/>
      <c r="E726" s="18"/>
      <c r="F726" s="18"/>
      <c r="G726" s="18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6"/>
    </row>
    <row r="727" spans="1:19" ht="12.75">
      <c r="A727" s="19"/>
      <c r="B727" s="19"/>
      <c r="C727" s="19"/>
      <c r="D727" s="18"/>
      <c r="E727" s="18"/>
      <c r="F727" s="18"/>
      <c r="G727" s="18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6"/>
    </row>
    <row r="728" spans="1:19" ht="12.75">
      <c r="A728" s="19"/>
      <c r="B728" s="19"/>
      <c r="C728" s="19"/>
      <c r="D728" s="18"/>
      <c r="E728" s="18"/>
      <c r="F728" s="18"/>
      <c r="G728" s="18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6"/>
    </row>
    <row r="729" spans="1:19" ht="12.75">
      <c r="A729" s="19"/>
      <c r="B729" s="19"/>
      <c r="C729" s="19"/>
      <c r="D729" s="18"/>
      <c r="E729" s="18"/>
      <c r="F729" s="18"/>
      <c r="G729" s="18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6"/>
    </row>
    <row r="730" spans="1:19" ht="12.75">
      <c r="A730" s="19"/>
      <c r="B730" s="19"/>
      <c r="C730" s="19"/>
      <c r="D730" s="18"/>
      <c r="E730" s="18"/>
      <c r="F730" s="18"/>
      <c r="G730" s="18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6"/>
    </row>
    <row r="731" spans="1:19" ht="12.75">
      <c r="A731" s="19"/>
      <c r="B731" s="19"/>
      <c r="C731" s="19"/>
      <c r="D731" s="18"/>
      <c r="E731" s="18"/>
      <c r="F731" s="18"/>
      <c r="G731" s="18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6"/>
    </row>
    <row r="732" spans="1:19" ht="12.75">
      <c r="A732" s="19"/>
      <c r="B732" s="19"/>
      <c r="C732" s="19"/>
      <c r="D732" s="18"/>
      <c r="E732" s="18"/>
      <c r="F732" s="18"/>
      <c r="G732" s="18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6"/>
    </row>
    <row r="733" spans="1:19" ht="12.75">
      <c r="A733" s="19"/>
      <c r="B733" s="19"/>
      <c r="C733" s="19"/>
      <c r="D733" s="18"/>
      <c r="E733" s="18"/>
      <c r="F733" s="18"/>
      <c r="G733" s="18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6"/>
    </row>
    <row r="734" spans="1:19" ht="12.75">
      <c r="A734" s="19"/>
      <c r="B734" s="19"/>
      <c r="C734" s="19"/>
      <c r="D734" s="18"/>
      <c r="E734" s="18"/>
      <c r="F734" s="18"/>
      <c r="G734" s="18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6"/>
    </row>
    <row r="735" spans="1:19" ht="12.75">
      <c r="A735" s="19"/>
      <c r="B735" s="19"/>
      <c r="C735" s="19"/>
      <c r="D735" s="18"/>
      <c r="E735" s="18"/>
      <c r="F735" s="18"/>
      <c r="G735" s="18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6"/>
    </row>
    <row r="736" spans="1:19" ht="12.75">
      <c r="A736" s="19"/>
      <c r="B736" s="19"/>
      <c r="C736" s="19"/>
      <c r="D736" s="18"/>
      <c r="E736" s="18"/>
      <c r="F736" s="18"/>
      <c r="G736" s="18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6"/>
    </row>
    <row r="737" spans="1:19" ht="12.75">
      <c r="A737" s="19"/>
      <c r="B737" s="19"/>
      <c r="C737" s="19"/>
      <c r="D737" s="18"/>
      <c r="E737" s="18"/>
      <c r="F737" s="18"/>
      <c r="G737" s="18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6"/>
    </row>
    <row r="738" spans="1:19" ht="12.75">
      <c r="A738" s="19"/>
      <c r="B738" s="19"/>
      <c r="C738" s="19"/>
      <c r="D738" s="18"/>
      <c r="E738" s="18"/>
      <c r="F738" s="18"/>
      <c r="G738" s="18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6"/>
    </row>
    <row r="739" spans="1:19" ht="12.75">
      <c r="A739" s="19"/>
      <c r="B739" s="19"/>
      <c r="C739" s="19"/>
      <c r="D739" s="18"/>
      <c r="E739" s="18"/>
      <c r="F739" s="18"/>
      <c r="G739" s="18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6"/>
    </row>
    <row r="740" spans="1:19" ht="12.75">
      <c r="A740" s="19"/>
      <c r="B740" s="19"/>
      <c r="C740" s="19"/>
      <c r="D740" s="18"/>
      <c r="E740" s="18"/>
      <c r="F740" s="18"/>
      <c r="G740" s="18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6"/>
    </row>
    <row r="741" spans="1:19" ht="12.75">
      <c r="A741" s="19"/>
      <c r="B741" s="19"/>
      <c r="C741" s="19"/>
      <c r="D741" s="18"/>
      <c r="E741" s="18"/>
      <c r="F741" s="18"/>
      <c r="G741" s="18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6"/>
    </row>
    <row r="742" spans="1:19" ht="12.75">
      <c r="A742" s="19"/>
      <c r="B742" s="19"/>
      <c r="C742" s="19"/>
      <c r="D742" s="18"/>
      <c r="E742" s="18"/>
      <c r="F742" s="18"/>
      <c r="G742" s="18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6"/>
    </row>
    <row r="743" spans="1:19" ht="12.75">
      <c r="A743" s="19"/>
      <c r="B743" s="19"/>
      <c r="C743" s="19"/>
      <c r="D743" s="18"/>
      <c r="E743" s="18"/>
      <c r="F743" s="18"/>
      <c r="G743" s="18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6"/>
    </row>
    <row r="744" spans="1:19" ht="12.75">
      <c r="A744" s="19"/>
      <c r="B744" s="19"/>
      <c r="C744" s="19"/>
      <c r="D744" s="18"/>
      <c r="E744" s="18"/>
      <c r="F744" s="18"/>
      <c r="G744" s="18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6"/>
    </row>
    <row r="745" spans="1:19" ht="12.75">
      <c r="A745" s="19"/>
      <c r="B745" s="19"/>
      <c r="C745" s="19"/>
      <c r="D745" s="18"/>
      <c r="E745" s="18"/>
      <c r="F745" s="18"/>
      <c r="G745" s="18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6"/>
    </row>
    <row r="746" spans="1:19" ht="12.75">
      <c r="A746" s="19"/>
      <c r="B746" s="19"/>
      <c r="C746" s="19"/>
      <c r="D746" s="18"/>
      <c r="E746" s="18"/>
      <c r="F746" s="18"/>
      <c r="G746" s="18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6"/>
    </row>
    <row r="747" spans="1:19" ht="12.75">
      <c r="A747" s="19"/>
      <c r="B747" s="19"/>
      <c r="C747" s="19"/>
      <c r="D747" s="18"/>
      <c r="E747" s="18"/>
      <c r="F747" s="18"/>
      <c r="G747" s="18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6"/>
    </row>
    <row r="748" spans="1:19" ht="12.75">
      <c r="A748" s="19"/>
      <c r="B748" s="19"/>
      <c r="C748" s="19"/>
      <c r="D748" s="18"/>
      <c r="E748" s="18"/>
      <c r="F748" s="18"/>
      <c r="G748" s="18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6"/>
    </row>
    <row r="749" spans="1:19" ht="12.75">
      <c r="A749" s="19"/>
      <c r="B749" s="19"/>
      <c r="C749" s="19"/>
      <c r="D749" s="18"/>
      <c r="E749" s="18"/>
      <c r="F749" s="18"/>
      <c r="G749" s="18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6"/>
    </row>
    <row r="750" spans="1:19" ht="12.75">
      <c r="A750" s="19"/>
      <c r="B750" s="19"/>
      <c r="C750" s="19"/>
      <c r="D750" s="18"/>
      <c r="E750" s="18"/>
      <c r="F750" s="18"/>
      <c r="G750" s="18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6"/>
    </row>
    <row r="751" spans="1:19" ht="12.75">
      <c r="A751" s="19"/>
      <c r="B751" s="19"/>
      <c r="C751" s="19"/>
      <c r="D751" s="18"/>
      <c r="E751" s="18"/>
      <c r="F751" s="18"/>
      <c r="G751" s="18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6"/>
    </row>
    <row r="752" spans="1:19" ht="12.75">
      <c r="A752" s="19"/>
      <c r="B752" s="19"/>
      <c r="C752" s="19"/>
      <c r="D752" s="18"/>
      <c r="E752" s="18"/>
      <c r="F752" s="18"/>
      <c r="G752" s="18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6"/>
    </row>
    <row r="753" spans="1:19" ht="12.75">
      <c r="A753" s="19"/>
      <c r="B753" s="19"/>
      <c r="C753" s="19"/>
      <c r="D753" s="18"/>
      <c r="E753" s="18"/>
      <c r="F753" s="18"/>
      <c r="G753" s="18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6"/>
    </row>
    <row r="754" spans="1:19" ht="12.75">
      <c r="A754" s="19"/>
      <c r="B754" s="19"/>
      <c r="C754" s="19"/>
      <c r="D754" s="18"/>
      <c r="E754" s="18"/>
      <c r="F754" s="18"/>
      <c r="G754" s="18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6"/>
    </row>
    <row r="755" spans="1:19" ht="12.75">
      <c r="A755" s="19"/>
      <c r="B755" s="19"/>
      <c r="C755" s="19"/>
      <c r="D755" s="18"/>
      <c r="E755" s="18"/>
      <c r="F755" s="18"/>
      <c r="G755" s="18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6"/>
    </row>
    <row r="756" spans="1:19" ht="12.75">
      <c r="A756" s="19"/>
      <c r="B756" s="19"/>
      <c r="C756" s="19"/>
      <c r="D756" s="18"/>
      <c r="E756" s="18"/>
      <c r="F756" s="18"/>
      <c r="G756" s="18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6"/>
    </row>
    <row r="757" spans="1:19" ht="12.75">
      <c r="A757" s="19"/>
      <c r="B757" s="19"/>
      <c r="C757" s="19"/>
      <c r="D757" s="18"/>
      <c r="E757" s="18"/>
      <c r="F757" s="18"/>
      <c r="G757" s="18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6"/>
    </row>
    <row r="758" spans="1:19" ht="12.75">
      <c r="A758" s="19"/>
      <c r="B758" s="19"/>
      <c r="C758" s="19"/>
      <c r="D758" s="18"/>
      <c r="E758" s="18"/>
      <c r="F758" s="18"/>
      <c r="G758" s="18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6"/>
    </row>
    <row r="759" spans="1:19" ht="12.75">
      <c r="A759" s="19"/>
      <c r="B759" s="19"/>
      <c r="C759" s="19"/>
      <c r="D759" s="18"/>
      <c r="E759" s="18"/>
      <c r="F759" s="18"/>
      <c r="G759" s="18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6"/>
    </row>
    <row r="760" spans="1:19" ht="12.75">
      <c r="A760" s="19"/>
      <c r="B760" s="19"/>
      <c r="C760" s="19"/>
      <c r="D760" s="18"/>
      <c r="E760" s="18"/>
      <c r="F760" s="18"/>
      <c r="G760" s="18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6"/>
    </row>
    <row r="761" spans="1:19" ht="12.75">
      <c r="A761" s="19"/>
      <c r="B761" s="19"/>
      <c r="C761" s="19"/>
      <c r="D761" s="18"/>
      <c r="E761" s="18"/>
      <c r="F761" s="18"/>
      <c r="G761" s="18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6"/>
    </row>
    <row r="762" spans="1:19" ht="12.75">
      <c r="A762" s="19"/>
      <c r="B762" s="19"/>
      <c r="C762" s="19"/>
      <c r="D762" s="18"/>
      <c r="E762" s="18"/>
      <c r="F762" s="18"/>
      <c r="G762" s="18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6"/>
    </row>
    <row r="763" spans="1:19" ht="12.75">
      <c r="A763" s="19"/>
      <c r="B763" s="19"/>
      <c r="C763" s="19"/>
      <c r="D763" s="18"/>
      <c r="E763" s="18"/>
      <c r="F763" s="18"/>
      <c r="G763" s="18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6"/>
    </row>
    <row r="764" spans="1:19" ht="12.75">
      <c r="A764" s="19"/>
      <c r="B764" s="19"/>
      <c r="C764" s="19"/>
      <c r="D764" s="18"/>
      <c r="E764" s="18"/>
      <c r="F764" s="18"/>
      <c r="G764" s="18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6"/>
    </row>
    <row r="765" spans="1:19" ht="12.75">
      <c r="A765" s="19"/>
      <c r="B765" s="19"/>
      <c r="C765" s="19"/>
      <c r="D765" s="18"/>
      <c r="E765" s="18"/>
      <c r="F765" s="18"/>
      <c r="G765" s="18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6"/>
    </row>
    <row r="766" spans="1:19" ht="12.75">
      <c r="A766" s="19"/>
      <c r="B766" s="19"/>
      <c r="C766" s="19"/>
      <c r="D766" s="18"/>
      <c r="E766" s="18"/>
      <c r="F766" s="18"/>
      <c r="G766" s="18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6"/>
    </row>
    <row r="767" spans="1:19" ht="12.75">
      <c r="A767" s="19"/>
      <c r="B767" s="19"/>
      <c r="C767" s="19"/>
      <c r="D767" s="18"/>
      <c r="E767" s="18"/>
      <c r="F767" s="18"/>
      <c r="G767" s="18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6"/>
    </row>
    <row r="768" spans="1:19" ht="12.75">
      <c r="A768" s="19"/>
      <c r="B768" s="19"/>
      <c r="C768" s="19"/>
      <c r="D768" s="18"/>
      <c r="E768" s="18"/>
      <c r="F768" s="18"/>
      <c r="G768" s="18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6"/>
    </row>
    <row r="769" spans="1:19" ht="12.75">
      <c r="A769" s="19"/>
      <c r="B769" s="19"/>
      <c r="C769" s="19"/>
      <c r="D769" s="18"/>
      <c r="E769" s="18"/>
      <c r="F769" s="18"/>
      <c r="G769" s="18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6"/>
    </row>
    <row r="770" spans="1:19" ht="12.75">
      <c r="A770" s="19"/>
      <c r="B770" s="19"/>
      <c r="C770" s="19"/>
      <c r="D770" s="18"/>
      <c r="E770" s="18"/>
      <c r="F770" s="18"/>
      <c r="G770" s="18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6"/>
    </row>
    <row r="771" spans="1:19" ht="12.75">
      <c r="A771" s="19"/>
      <c r="B771" s="19"/>
      <c r="C771" s="19"/>
      <c r="D771" s="18"/>
      <c r="E771" s="18"/>
      <c r="F771" s="18"/>
      <c r="G771" s="18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6"/>
    </row>
    <row r="772" spans="1:19" ht="12.75">
      <c r="A772" s="19"/>
      <c r="B772" s="19"/>
      <c r="C772" s="19"/>
      <c r="D772" s="18"/>
      <c r="E772" s="18"/>
      <c r="F772" s="18"/>
      <c r="G772" s="18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6"/>
    </row>
    <row r="773" spans="1:19" ht="12.75">
      <c r="A773" s="19"/>
      <c r="B773" s="19"/>
      <c r="C773" s="19"/>
      <c r="D773" s="18"/>
      <c r="E773" s="18"/>
      <c r="F773" s="18"/>
      <c r="G773" s="18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6"/>
    </row>
    <row r="774" spans="1:19" ht="12.75">
      <c r="A774" s="19"/>
      <c r="B774" s="19"/>
      <c r="C774" s="19"/>
      <c r="D774" s="18"/>
      <c r="E774" s="18"/>
      <c r="F774" s="18"/>
      <c r="G774" s="18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6"/>
    </row>
    <row r="775" spans="1:19" ht="12.75">
      <c r="A775" s="19"/>
      <c r="B775" s="19"/>
      <c r="C775" s="19"/>
      <c r="D775" s="18"/>
      <c r="E775" s="18"/>
      <c r="F775" s="18"/>
      <c r="G775" s="18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6"/>
    </row>
    <row r="776" spans="1:19" ht="12.75">
      <c r="A776" s="19"/>
      <c r="B776" s="19"/>
      <c r="C776" s="19"/>
      <c r="D776" s="18"/>
      <c r="E776" s="18"/>
      <c r="F776" s="18"/>
      <c r="G776" s="18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6"/>
    </row>
    <row r="777" spans="1:19" ht="12.75">
      <c r="A777" s="19"/>
      <c r="B777" s="19"/>
      <c r="C777" s="19"/>
      <c r="D777" s="18"/>
      <c r="E777" s="18"/>
      <c r="F777" s="18"/>
      <c r="G777" s="18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6"/>
    </row>
    <row r="778" spans="1:19" ht="12.75">
      <c r="A778" s="19"/>
      <c r="B778" s="19"/>
      <c r="C778" s="19"/>
      <c r="D778" s="18"/>
      <c r="E778" s="18"/>
      <c r="F778" s="18"/>
      <c r="G778" s="18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6"/>
    </row>
    <row r="779" spans="1:19" ht="12.75">
      <c r="A779" s="19"/>
      <c r="B779" s="19"/>
      <c r="C779" s="19"/>
      <c r="D779" s="18"/>
      <c r="E779" s="18"/>
      <c r="F779" s="18"/>
      <c r="G779" s="18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6"/>
    </row>
    <row r="780" spans="1:19" ht="12.75">
      <c r="A780" s="19"/>
      <c r="B780" s="19"/>
      <c r="C780" s="19"/>
      <c r="D780" s="18"/>
      <c r="E780" s="18"/>
      <c r="F780" s="18"/>
      <c r="G780" s="18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6"/>
    </row>
    <row r="781" spans="1:19" ht="12.75">
      <c r="A781" s="19"/>
      <c r="B781" s="19"/>
      <c r="C781" s="19"/>
      <c r="D781" s="18"/>
      <c r="E781" s="18"/>
      <c r="F781" s="18"/>
      <c r="G781" s="18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6"/>
    </row>
    <row r="782" spans="1:19" ht="12.75">
      <c r="A782" s="19"/>
      <c r="B782" s="19"/>
      <c r="C782" s="19"/>
      <c r="D782" s="18"/>
      <c r="E782" s="18"/>
      <c r="F782" s="18"/>
      <c r="G782" s="18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6"/>
    </row>
    <row r="783" spans="1:19" ht="12.75">
      <c r="A783" s="19"/>
      <c r="B783" s="19"/>
      <c r="C783" s="19"/>
      <c r="D783" s="18"/>
      <c r="E783" s="18"/>
      <c r="F783" s="18"/>
      <c r="G783" s="18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6"/>
    </row>
    <row r="784" spans="1:19" ht="12.75">
      <c r="A784" s="19"/>
      <c r="B784" s="19"/>
      <c r="C784" s="19"/>
      <c r="D784" s="18"/>
      <c r="E784" s="18"/>
      <c r="F784" s="18"/>
      <c r="G784" s="18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6"/>
    </row>
    <row r="785" spans="1:19" ht="12.75">
      <c r="A785" s="19"/>
      <c r="B785" s="19"/>
      <c r="C785" s="19"/>
      <c r="D785" s="18"/>
      <c r="E785" s="18"/>
      <c r="F785" s="18"/>
      <c r="G785" s="18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6"/>
    </row>
    <row r="786" spans="1:19" ht="12.75">
      <c r="A786" s="19"/>
      <c r="B786" s="19"/>
      <c r="C786" s="19"/>
      <c r="D786" s="18"/>
      <c r="E786" s="18"/>
      <c r="F786" s="18"/>
      <c r="G786" s="18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6"/>
    </row>
    <row r="787" spans="1:19" ht="12.75">
      <c r="A787" s="19"/>
      <c r="B787" s="19"/>
      <c r="C787" s="19"/>
      <c r="D787" s="18"/>
      <c r="E787" s="18"/>
      <c r="F787" s="18"/>
      <c r="G787" s="18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6"/>
    </row>
    <row r="788" spans="1:19" ht="12.75">
      <c r="A788" s="19"/>
      <c r="B788" s="19"/>
      <c r="C788" s="19"/>
      <c r="D788" s="18"/>
      <c r="E788" s="18"/>
      <c r="F788" s="18"/>
      <c r="G788" s="18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6"/>
    </row>
    <row r="789" spans="1:19" ht="12.75">
      <c r="A789" s="19"/>
      <c r="B789" s="19"/>
      <c r="C789" s="19"/>
      <c r="D789" s="18"/>
      <c r="E789" s="18"/>
      <c r="F789" s="18"/>
      <c r="G789" s="18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6"/>
    </row>
    <row r="790" spans="1:19" ht="12.75">
      <c r="A790" s="19"/>
      <c r="B790" s="19"/>
      <c r="C790" s="19"/>
      <c r="D790" s="18"/>
      <c r="E790" s="18"/>
      <c r="F790" s="18"/>
      <c r="G790" s="18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6"/>
    </row>
    <row r="791" spans="1:19" ht="12.75">
      <c r="A791" s="19"/>
      <c r="B791" s="19"/>
      <c r="C791" s="19"/>
      <c r="D791" s="18"/>
      <c r="E791" s="18"/>
      <c r="F791" s="18"/>
      <c r="G791" s="18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6"/>
    </row>
    <row r="792" spans="1:19" ht="12.75">
      <c r="A792" s="19"/>
      <c r="B792" s="19"/>
      <c r="C792" s="19"/>
      <c r="D792" s="18"/>
      <c r="E792" s="18"/>
      <c r="F792" s="18"/>
      <c r="G792" s="18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6"/>
    </row>
    <row r="793" spans="1:19" ht="12.75">
      <c r="A793" s="19"/>
      <c r="B793" s="19"/>
      <c r="C793" s="19"/>
      <c r="D793" s="18"/>
      <c r="E793" s="18"/>
      <c r="F793" s="18"/>
      <c r="G793" s="18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6"/>
    </row>
    <row r="794" spans="1:19" ht="12.75">
      <c r="A794" s="19"/>
      <c r="B794" s="19"/>
      <c r="C794" s="19"/>
      <c r="D794" s="18"/>
      <c r="E794" s="18"/>
      <c r="F794" s="18"/>
      <c r="G794" s="18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6"/>
    </row>
    <row r="795" spans="1:19" ht="12.75">
      <c r="A795" s="19"/>
      <c r="B795" s="19"/>
      <c r="C795" s="19"/>
      <c r="D795" s="18"/>
      <c r="E795" s="18"/>
      <c r="F795" s="18"/>
      <c r="G795" s="18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6"/>
    </row>
    <row r="796" spans="1:19" ht="12.75">
      <c r="A796" s="19"/>
      <c r="B796" s="19"/>
      <c r="C796" s="19"/>
      <c r="D796" s="18"/>
      <c r="E796" s="18"/>
      <c r="F796" s="18"/>
      <c r="G796" s="18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6"/>
    </row>
    <row r="797" spans="1:19" ht="12.75">
      <c r="A797" s="19"/>
      <c r="B797" s="19"/>
      <c r="C797" s="19"/>
      <c r="D797" s="18"/>
      <c r="E797" s="18"/>
      <c r="F797" s="18"/>
      <c r="G797" s="18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6"/>
    </row>
    <row r="798" spans="1:19" ht="12.75">
      <c r="A798" s="19"/>
      <c r="B798" s="19"/>
      <c r="C798" s="19"/>
      <c r="D798" s="18"/>
      <c r="E798" s="18"/>
      <c r="F798" s="18"/>
      <c r="G798" s="18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6"/>
    </row>
    <row r="799" spans="1:19" ht="12.75">
      <c r="A799" s="19"/>
      <c r="B799" s="19"/>
      <c r="C799" s="19"/>
      <c r="D799" s="18"/>
      <c r="E799" s="18"/>
      <c r="F799" s="18"/>
      <c r="G799" s="18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6"/>
    </row>
    <row r="800" spans="1:19" ht="12.75">
      <c r="A800" s="19"/>
      <c r="B800" s="19"/>
      <c r="C800" s="19"/>
      <c r="D800" s="18"/>
      <c r="E800" s="18"/>
      <c r="F800" s="18"/>
      <c r="G800" s="18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6"/>
    </row>
    <row r="801" spans="1:19" ht="12.75">
      <c r="A801" s="19"/>
      <c r="B801" s="19"/>
      <c r="C801" s="19"/>
      <c r="D801" s="18"/>
      <c r="E801" s="18"/>
      <c r="F801" s="18"/>
      <c r="G801" s="18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6"/>
    </row>
    <row r="802" spans="1:19" ht="12.75">
      <c r="A802" s="19"/>
      <c r="B802" s="19"/>
      <c r="C802" s="19"/>
      <c r="D802" s="18"/>
      <c r="E802" s="18"/>
      <c r="F802" s="18"/>
      <c r="G802" s="18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6"/>
    </row>
    <row r="803" spans="1:19" ht="12.75">
      <c r="A803" s="19"/>
      <c r="B803" s="19"/>
      <c r="C803" s="19"/>
      <c r="D803" s="18"/>
      <c r="E803" s="18"/>
      <c r="F803" s="18"/>
      <c r="G803" s="18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6"/>
    </row>
    <row r="804" spans="1:19" ht="12.75">
      <c r="A804" s="19"/>
      <c r="B804" s="19"/>
      <c r="C804" s="19"/>
      <c r="D804" s="18"/>
      <c r="E804" s="18"/>
      <c r="F804" s="18"/>
      <c r="G804" s="18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6"/>
    </row>
    <row r="805" spans="1:19" ht="12.75">
      <c r="A805" s="19"/>
      <c r="B805" s="19"/>
      <c r="C805" s="19"/>
      <c r="D805" s="18"/>
      <c r="E805" s="18"/>
      <c r="F805" s="18"/>
      <c r="G805" s="18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6"/>
    </row>
    <row r="806" spans="1:19" ht="12.75">
      <c r="A806" s="19"/>
      <c r="B806" s="19"/>
      <c r="C806" s="19"/>
      <c r="D806" s="18"/>
      <c r="E806" s="18"/>
      <c r="F806" s="18"/>
      <c r="G806" s="18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6"/>
    </row>
    <row r="807" spans="1:19" ht="12.75">
      <c r="A807" s="19"/>
      <c r="B807" s="19"/>
      <c r="C807" s="19"/>
      <c r="D807" s="18"/>
      <c r="E807" s="18"/>
      <c r="F807" s="18"/>
      <c r="G807" s="18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6"/>
    </row>
    <row r="808" spans="1:19" ht="12.75">
      <c r="A808" s="19"/>
      <c r="B808" s="19"/>
      <c r="C808" s="19"/>
      <c r="D808" s="18"/>
      <c r="E808" s="18"/>
      <c r="F808" s="18"/>
      <c r="G808" s="18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6"/>
    </row>
    <row r="809" spans="1:19" ht="12.75">
      <c r="A809" s="19"/>
      <c r="B809" s="19"/>
      <c r="C809" s="19"/>
      <c r="D809" s="18"/>
      <c r="E809" s="18"/>
      <c r="F809" s="18"/>
      <c r="G809" s="18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6"/>
    </row>
    <row r="810" spans="1:19" ht="12.75">
      <c r="A810" s="19"/>
      <c r="B810" s="19"/>
      <c r="C810" s="19"/>
      <c r="D810" s="18"/>
      <c r="E810" s="18"/>
      <c r="F810" s="18"/>
      <c r="G810" s="18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6"/>
    </row>
    <row r="811" spans="1:19" ht="12.75">
      <c r="A811" s="19"/>
      <c r="B811" s="19"/>
      <c r="C811" s="19"/>
      <c r="D811" s="18"/>
      <c r="E811" s="18"/>
      <c r="F811" s="18"/>
      <c r="G811" s="18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6"/>
    </row>
    <row r="812" spans="1:19" ht="12.75">
      <c r="A812" s="19"/>
      <c r="B812" s="19"/>
      <c r="C812" s="19"/>
      <c r="D812" s="18"/>
      <c r="E812" s="18"/>
      <c r="F812" s="18"/>
      <c r="G812" s="18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6"/>
    </row>
    <row r="813" spans="1:19" ht="12.75">
      <c r="A813" s="19"/>
      <c r="B813" s="19"/>
      <c r="C813" s="19"/>
      <c r="D813" s="18"/>
      <c r="E813" s="18"/>
      <c r="F813" s="18"/>
      <c r="G813" s="18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6"/>
    </row>
    <row r="814" spans="1:19" ht="12.75">
      <c r="A814" s="19"/>
      <c r="B814" s="19"/>
      <c r="C814" s="19"/>
      <c r="D814" s="18"/>
      <c r="E814" s="18"/>
      <c r="F814" s="18"/>
      <c r="G814" s="18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6"/>
    </row>
    <row r="815" spans="1:19" ht="12.75">
      <c r="A815" s="19"/>
      <c r="B815" s="19"/>
      <c r="C815" s="19"/>
      <c r="D815" s="18"/>
      <c r="E815" s="18"/>
      <c r="F815" s="18"/>
      <c r="G815" s="18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6"/>
    </row>
    <row r="816" spans="1:19" ht="12.75">
      <c r="A816" s="19"/>
      <c r="B816" s="19"/>
      <c r="C816" s="19"/>
      <c r="D816" s="18"/>
      <c r="E816" s="18"/>
      <c r="F816" s="18"/>
      <c r="G816" s="18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6"/>
    </row>
    <row r="817" spans="1:19" ht="12.75">
      <c r="A817" s="19"/>
      <c r="B817" s="19"/>
      <c r="C817" s="19"/>
      <c r="D817" s="18"/>
      <c r="E817" s="18"/>
      <c r="F817" s="18"/>
      <c r="G817" s="18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6"/>
    </row>
    <row r="818" spans="1:19" ht="12.75">
      <c r="A818" s="19"/>
      <c r="B818" s="19"/>
      <c r="C818" s="19"/>
      <c r="D818" s="18"/>
      <c r="E818" s="18"/>
      <c r="F818" s="18"/>
      <c r="G818" s="18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6"/>
    </row>
    <row r="819" spans="1:19" ht="12.75">
      <c r="A819" s="19"/>
      <c r="B819" s="19"/>
      <c r="C819" s="19"/>
      <c r="D819" s="18"/>
      <c r="E819" s="18"/>
      <c r="F819" s="18"/>
      <c r="G819" s="18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6"/>
    </row>
    <row r="820" spans="1:19" ht="12.75">
      <c r="A820" s="19"/>
      <c r="B820" s="19"/>
      <c r="C820" s="19"/>
      <c r="D820" s="18"/>
      <c r="E820" s="18"/>
      <c r="F820" s="18"/>
      <c r="G820" s="18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6"/>
    </row>
    <row r="821" spans="1:19" ht="12.75">
      <c r="A821" s="19"/>
      <c r="B821" s="19"/>
      <c r="C821" s="19"/>
      <c r="D821" s="18"/>
      <c r="E821" s="18"/>
      <c r="F821" s="18"/>
      <c r="G821" s="18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6"/>
    </row>
    <row r="822" spans="1:19" ht="12.75">
      <c r="A822" s="19"/>
      <c r="B822" s="19"/>
      <c r="C822" s="19"/>
      <c r="D822" s="18"/>
      <c r="E822" s="18"/>
      <c r="F822" s="18"/>
      <c r="G822" s="18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6"/>
    </row>
    <row r="823" spans="1:19" ht="12.75">
      <c r="A823" s="19"/>
      <c r="B823" s="19"/>
      <c r="C823" s="19"/>
      <c r="D823" s="18"/>
      <c r="E823" s="18"/>
      <c r="F823" s="18"/>
      <c r="G823" s="18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6"/>
    </row>
    <row r="824" spans="1:19" ht="12.75">
      <c r="A824" s="19"/>
      <c r="B824" s="19"/>
      <c r="C824" s="19"/>
      <c r="D824" s="18"/>
      <c r="E824" s="18"/>
      <c r="F824" s="18"/>
      <c r="G824" s="18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6"/>
    </row>
    <row r="825" spans="1:19" ht="12.75">
      <c r="A825" s="19"/>
      <c r="B825" s="19"/>
      <c r="C825" s="19"/>
      <c r="D825" s="18"/>
      <c r="E825" s="18"/>
      <c r="F825" s="18"/>
      <c r="G825" s="18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6"/>
    </row>
    <row r="826" spans="1:19" ht="12.75">
      <c r="A826" s="19"/>
      <c r="B826" s="19"/>
      <c r="C826" s="19"/>
      <c r="D826" s="18"/>
      <c r="E826" s="18"/>
      <c r="F826" s="18"/>
      <c r="G826" s="18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6"/>
    </row>
    <row r="827" spans="1:19" ht="12.75">
      <c r="A827" s="19"/>
      <c r="B827" s="19"/>
      <c r="C827" s="19"/>
      <c r="D827" s="18"/>
      <c r="E827" s="18"/>
      <c r="F827" s="18"/>
      <c r="G827" s="18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6"/>
    </row>
    <row r="828" spans="1:19" ht="12.75">
      <c r="A828" s="19"/>
      <c r="B828" s="19"/>
      <c r="C828" s="19"/>
      <c r="D828" s="18"/>
      <c r="E828" s="18"/>
      <c r="F828" s="18"/>
      <c r="G828" s="18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6"/>
    </row>
    <row r="829" spans="1:19" ht="12.75">
      <c r="A829" s="19"/>
      <c r="B829" s="19"/>
      <c r="C829" s="19"/>
      <c r="D829" s="18"/>
      <c r="E829" s="18"/>
      <c r="F829" s="18"/>
      <c r="G829" s="18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6"/>
    </row>
    <row r="830" spans="1:19" ht="12.75">
      <c r="A830" s="19"/>
      <c r="B830" s="19"/>
      <c r="C830" s="19"/>
      <c r="D830" s="18"/>
      <c r="E830" s="18"/>
      <c r="F830" s="18"/>
      <c r="G830" s="18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6"/>
    </row>
    <row r="831" spans="1:19" ht="12.75">
      <c r="A831" s="19"/>
      <c r="B831" s="19"/>
      <c r="C831" s="19"/>
      <c r="D831" s="18"/>
      <c r="E831" s="18"/>
      <c r="F831" s="18"/>
      <c r="G831" s="18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6"/>
    </row>
    <row r="832" spans="1:19" ht="12.75">
      <c r="A832" s="19"/>
      <c r="B832" s="19"/>
      <c r="C832" s="19"/>
      <c r="D832" s="18"/>
      <c r="E832" s="18"/>
      <c r="F832" s="18"/>
      <c r="G832" s="18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6"/>
    </row>
    <row r="833" spans="1:19" ht="12.75">
      <c r="A833" s="19"/>
      <c r="B833" s="19"/>
      <c r="C833" s="19"/>
      <c r="D833" s="18"/>
      <c r="E833" s="18"/>
      <c r="F833" s="18"/>
      <c r="G833" s="18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6"/>
    </row>
    <row r="834" spans="1:19" ht="12.75">
      <c r="A834" s="19"/>
      <c r="B834" s="19"/>
      <c r="C834" s="19"/>
      <c r="D834" s="18"/>
      <c r="E834" s="18"/>
      <c r="F834" s="18"/>
      <c r="G834" s="18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6"/>
    </row>
    <row r="835" spans="1:19" ht="12.75">
      <c r="A835" s="19"/>
      <c r="B835" s="19"/>
      <c r="C835" s="19"/>
      <c r="D835" s="18"/>
      <c r="E835" s="18"/>
      <c r="F835" s="18"/>
      <c r="G835" s="18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6"/>
    </row>
    <row r="836" spans="1:19" ht="12.75">
      <c r="A836" s="19"/>
      <c r="B836" s="19"/>
      <c r="C836" s="19"/>
      <c r="D836" s="18"/>
      <c r="E836" s="18"/>
      <c r="F836" s="18"/>
      <c r="G836" s="18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6"/>
    </row>
    <row r="837" spans="1:19" ht="12.75">
      <c r="A837" s="19"/>
      <c r="B837" s="19"/>
      <c r="C837" s="19"/>
      <c r="D837" s="18"/>
      <c r="E837" s="18"/>
      <c r="F837" s="18"/>
      <c r="G837" s="18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6"/>
    </row>
    <row r="838" spans="1:19" ht="12.75">
      <c r="A838" s="19"/>
      <c r="B838" s="19"/>
      <c r="C838" s="19"/>
      <c r="D838" s="18"/>
      <c r="E838" s="18"/>
      <c r="F838" s="18"/>
      <c r="G838" s="18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6"/>
    </row>
    <row r="839" spans="1:19" ht="12.75">
      <c r="A839" s="19"/>
      <c r="B839" s="19"/>
      <c r="C839" s="19"/>
      <c r="D839" s="18"/>
      <c r="E839" s="18"/>
      <c r="F839" s="18"/>
      <c r="G839" s="18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6"/>
    </row>
    <row r="840" spans="1:19" ht="12.75">
      <c r="A840" s="19"/>
      <c r="B840" s="19"/>
      <c r="C840" s="19"/>
      <c r="D840" s="18"/>
      <c r="E840" s="18"/>
      <c r="F840" s="18"/>
      <c r="G840" s="18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6"/>
    </row>
    <row r="841" spans="1:19" ht="12.75">
      <c r="A841" s="19"/>
      <c r="B841" s="19"/>
      <c r="C841" s="19"/>
      <c r="D841" s="18"/>
      <c r="E841" s="18"/>
      <c r="F841" s="18"/>
      <c r="G841" s="18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6"/>
    </row>
    <row r="842" spans="1:19" ht="12.75">
      <c r="A842" s="19"/>
      <c r="B842" s="19"/>
      <c r="C842" s="19"/>
      <c r="D842" s="18"/>
      <c r="E842" s="18"/>
      <c r="F842" s="18"/>
      <c r="G842" s="18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6"/>
    </row>
    <row r="843" spans="1:19" ht="12.75">
      <c r="A843" s="19"/>
      <c r="B843" s="19"/>
      <c r="C843" s="19"/>
      <c r="D843" s="18"/>
      <c r="E843" s="18"/>
      <c r="F843" s="18"/>
      <c r="G843" s="18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6"/>
    </row>
    <row r="844" spans="1:19" ht="12.75">
      <c r="A844" s="19"/>
      <c r="B844" s="19"/>
      <c r="C844" s="19"/>
      <c r="D844" s="18"/>
      <c r="E844" s="18"/>
      <c r="F844" s="18"/>
      <c r="G844" s="18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6"/>
    </row>
    <row r="845" spans="1:19" ht="12.75">
      <c r="A845" s="19"/>
      <c r="B845" s="19"/>
      <c r="C845" s="19"/>
      <c r="D845" s="18"/>
      <c r="E845" s="18"/>
      <c r="F845" s="18"/>
      <c r="G845" s="18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6"/>
    </row>
    <row r="846" spans="1:19" ht="12.75">
      <c r="A846" s="19"/>
      <c r="B846" s="19"/>
      <c r="C846" s="19"/>
      <c r="D846" s="18"/>
      <c r="E846" s="18"/>
      <c r="F846" s="18"/>
      <c r="G846" s="18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6"/>
    </row>
    <row r="847" spans="1:19" ht="12.75">
      <c r="A847" s="19"/>
      <c r="B847" s="19"/>
      <c r="C847" s="19"/>
      <c r="D847" s="18"/>
      <c r="E847" s="18"/>
      <c r="F847" s="18"/>
      <c r="G847" s="18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6"/>
    </row>
    <row r="848" spans="1:19" ht="12.75">
      <c r="A848" s="19"/>
      <c r="B848" s="19"/>
      <c r="C848" s="19"/>
      <c r="D848" s="18"/>
      <c r="E848" s="18"/>
      <c r="F848" s="18"/>
      <c r="G848" s="18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6"/>
    </row>
    <row r="849" spans="1:19" ht="12.75">
      <c r="A849" s="19"/>
      <c r="B849" s="19"/>
      <c r="C849" s="19"/>
      <c r="D849" s="18"/>
      <c r="E849" s="18"/>
      <c r="F849" s="18"/>
      <c r="G849" s="18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6"/>
    </row>
    <row r="850" spans="1:19" ht="12.75">
      <c r="A850" s="19"/>
      <c r="B850" s="19"/>
      <c r="C850" s="19"/>
      <c r="D850" s="18"/>
      <c r="E850" s="18"/>
      <c r="F850" s="18"/>
      <c r="G850" s="18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6"/>
    </row>
    <row r="851" spans="1:19" ht="12.75">
      <c r="A851" s="19"/>
      <c r="B851" s="19"/>
      <c r="C851" s="19"/>
      <c r="D851" s="18"/>
      <c r="E851" s="18"/>
      <c r="F851" s="18"/>
      <c r="G851" s="18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6"/>
    </row>
    <row r="852" spans="1:19" ht="12.75">
      <c r="A852" s="19"/>
      <c r="B852" s="19"/>
      <c r="C852" s="19"/>
      <c r="D852" s="18"/>
      <c r="E852" s="18"/>
      <c r="F852" s="18"/>
      <c r="G852" s="18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6"/>
    </row>
    <row r="853" spans="1:19" ht="12.75">
      <c r="A853" s="19"/>
      <c r="B853" s="19"/>
      <c r="C853" s="19"/>
      <c r="D853" s="18"/>
      <c r="E853" s="18"/>
      <c r="F853" s="18"/>
      <c r="G853" s="18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6"/>
    </row>
    <row r="854" spans="1:19" ht="12.75">
      <c r="A854" s="19"/>
      <c r="B854" s="19"/>
      <c r="C854" s="19"/>
      <c r="D854" s="18"/>
      <c r="E854" s="18"/>
      <c r="F854" s="18"/>
      <c r="G854" s="18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6"/>
    </row>
    <row r="855" spans="1:19" ht="12.75">
      <c r="A855" s="19"/>
      <c r="B855" s="19"/>
      <c r="C855" s="19"/>
      <c r="D855" s="18"/>
      <c r="E855" s="18"/>
      <c r="F855" s="18"/>
      <c r="G855" s="18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6"/>
    </row>
    <row r="856" spans="1:19" ht="12.75">
      <c r="A856" s="19"/>
      <c r="B856" s="19"/>
      <c r="C856" s="19"/>
      <c r="D856" s="18"/>
      <c r="E856" s="18"/>
      <c r="F856" s="18"/>
      <c r="G856" s="18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6"/>
    </row>
    <row r="857" spans="1:19" ht="12.75">
      <c r="A857" s="19"/>
      <c r="B857" s="19"/>
      <c r="C857" s="19"/>
      <c r="D857" s="18"/>
      <c r="E857" s="18"/>
      <c r="F857" s="18"/>
      <c r="G857" s="18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6"/>
    </row>
    <row r="858" spans="1:19" ht="12.75">
      <c r="A858" s="19"/>
      <c r="B858" s="19"/>
      <c r="C858" s="19"/>
      <c r="D858" s="18"/>
      <c r="E858" s="18"/>
      <c r="F858" s="18"/>
      <c r="G858" s="18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6"/>
    </row>
    <row r="859" spans="1:19" ht="12.75">
      <c r="A859" s="19"/>
      <c r="B859" s="19"/>
      <c r="C859" s="19"/>
      <c r="D859" s="18"/>
      <c r="E859" s="18"/>
      <c r="F859" s="18"/>
      <c r="G859" s="18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6"/>
    </row>
    <row r="860" spans="1:19" ht="12.75">
      <c r="A860" s="19"/>
      <c r="B860" s="19"/>
      <c r="C860" s="19"/>
      <c r="D860" s="18"/>
      <c r="E860" s="18"/>
      <c r="F860" s="18"/>
      <c r="G860" s="18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6"/>
    </row>
    <row r="861" spans="1:19" ht="12.75">
      <c r="A861" s="19"/>
      <c r="B861" s="19"/>
      <c r="C861" s="19"/>
      <c r="D861" s="18"/>
      <c r="E861" s="18"/>
      <c r="F861" s="18"/>
      <c r="G861" s="18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6"/>
    </row>
    <row r="862" spans="1:19" ht="12.75">
      <c r="A862" s="19"/>
      <c r="B862" s="19"/>
      <c r="C862" s="19"/>
      <c r="D862" s="18"/>
      <c r="E862" s="18"/>
      <c r="F862" s="18"/>
      <c r="G862" s="18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6"/>
    </row>
    <row r="863" spans="1:19" ht="12.75">
      <c r="A863" s="19"/>
      <c r="B863" s="19"/>
      <c r="C863" s="19"/>
      <c r="D863" s="18"/>
      <c r="E863" s="18"/>
      <c r="F863" s="18"/>
      <c r="G863" s="18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6"/>
    </row>
    <row r="864" spans="1:19" ht="12.75">
      <c r="A864" s="19"/>
      <c r="B864" s="19"/>
      <c r="C864" s="19"/>
      <c r="D864" s="18"/>
      <c r="E864" s="18"/>
      <c r="F864" s="18"/>
      <c r="G864" s="18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6"/>
    </row>
    <row r="865" spans="1:19" ht="12.75">
      <c r="A865" s="19"/>
      <c r="B865" s="19"/>
      <c r="C865" s="19"/>
      <c r="D865" s="18"/>
      <c r="E865" s="18"/>
      <c r="F865" s="18"/>
      <c r="G865" s="18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6"/>
    </row>
    <row r="866" spans="1:19" ht="12.75">
      <c r="A866" s="19"/>
      <c r="B866" s="19"/>
      <c r="C866" s="19"/>
      <c r="D866" s="18"/>
      <c r="E866" s="18"/>
      <c r="F866" s="18"/>
      <c r="G866" s="18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6"/>
    </row>
    <row r="867" spans="1:19" ht="12.75">
      <c r="A867" s="19"/>
      <c r="B867" s="19"/>
      <c r="C867" s="19"/>
      <c r="D867" s="18"/>
      <c r="E867" s="18"/>
      <c r="F867" s="18"/>
      <c r="G867" s="18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6"/>
    </row>
    <row r="868" spans="1:19" ht="12.75">
      <c r="A868" s="19"/>
      <c r="B868" s="19"/>
      <c r="C868" s="19"/>
      <c r="D868" s="18"/>
      <c r="E868" s="18"/>
      <c r="F868" s="18"/>
      <c r="G868" s="18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6"/>
    </row>
    <row r="869" spans="1:19" ht="12.75">
      <c r="A869" s="19"/>
      <c r="B869" s="19"/>
      <c r="C869" s="19"/>
      <c r="D869" s="18"/>
      <c r="E869" s="18"/>
      <c r="F869" s="18"/>
      <c r="G869" s="18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6"/>
    </row>
    <row r="870" spans="1:19" ht="12.75">
      <c r="A870" s="19"/>
      <c r="B870" s="19"/>
      <c r="C870" s="19"/>
      <c r="D870" s="18"/>
      <c r="E870" s="18"/>
      <c r="F870" s="18"/>
      <c r="G870" s="18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6"/>
    </row>
    <row r="871" spans="1:19" ht="12.75">
      <c r="A871" s="19"/>
      <c r="B871" s="19"/>
      <c r="C871" s="19"/>
      <c r="D871" s="18"/>
      <c r="E871" s="18"/>
      <c r="F871" s="18"/>
      <c r="G871" s="18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6"/>
    </row>
    <row r="872" spans="1:19" ht="12.75">
      <c r="A872" s="19"/>
      <c r="B872" s="19"/>
      <c r="C872" s="19"/>
      <c r="D872" s="18"/>
      <c r="E872" s="18"/>
      <c r="F872" s="18"/>
      <c r="G872" s="18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6"/>
    </row>
    <row r="873" spans="1:19" ht="12.75">
      <c r="A873" s="19"/>
      <c r="B873" s="19"/>
      <c r="C873" s="19"/>
      <c r="D873" s="18"/>
      <c r="E873" s="18"/>
      <c r="F873" s="18"/>
      <c r="G873" s="18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6"/>
    </row>
    <row r="874" spans="1:19" ht="12.75">
      <c r="A874" s="19"/>
      <c r="B874" s="19"/>
      <c r="C874" s="19"/>
      <c r="D874" s="18"/>
      <c r="E874" s="18"/>
      <c r="F874" s="18"/>
      <c r="G874" s="18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6"/>
    </row>
    <row r="875" spans="1:19" ht="12.75">
      <c r="A875" s="19"/>
      <c r="B875" s="19"/>
      <c r="C875" s="19"/>
      <c r="D875" s="18"/>
      <c r="E875" s="18"/>
      <c r="F875" s="18"/>
      <c r="G875" s="18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6"/>
    </row>
    <row r="876" spans="1:19" ht="12.75">
      <c r="A876" s="19"/>
      <c r="B876" s="19"/>
      <c r="C876" s="19"/>
      <c r="D876" s="18"/>
      <c r="E876" s="18"/>
      <c r="F876" s="18"/>
      <c r="G876" s="18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6"/>
    </row>
    <row r="877" spans="1:19" ht="12.75">
      <c r="A877" s="19"/>
      <c r="B877" s="19"/>
      <c r="C877" s="19"/>
      <c r="D877" s="18"/>
      <c r="E877" s="18"/>
      <c r="F877" s="18"/>
      <c r="G877" s="18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6"/>
    </row>
    <row r="878" spans="1:19" ht="12.75">
      <c r="A878" s="19"/>
      <c r="B878" s="19"/>
      <c r="C878" s="19"/>
      <c r="D878" s="18"/>
      <c r="E878" s="18"/>
      <c r="F878" s="18"/>
      <c r="G878" s="18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6"/>
    </row>
    <row r="879" spans="1:19" ht="12.75">
      <c r="A879" s="19"/>
      <c r="B879" s="19"/>
      <c r="C879" s="19"/>
      <c r="D879" s="18"/>
      <c r="E879" s="18"/>
      <c r="F879" s="18"/>
      <c r="G879" s="18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6"/>
    </row>
    <row r="880" spans="1:19" ht="12.75">
      <c r="A880" s="19"/>
      <c r="B880" s="19"/>
      <c r="C880" s="19"/>
      <c r="D880" s="18"/>
      <c r="E880" s="18"/>
      <c r="F880" s="18"/>
      <c r="G880" s="18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6"/>
    </row>
    <row r="881" spans="1:19" ht="12.75">
      <c r="A881" s="19"/>
      <c r="B881" s="19"/>
      <c r="C881" s="19"/>
      <c r="D881" s="18"/>
      <c r="E881" s="18"/>
      <c r="F881" s="18"/>
      <c r="G881" s="18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6"/>
    </row>
    <row r="882" spans="1:19" ht="12.75">
      <c r="A882" s="19"/>
      <c r="B882" s="19"/>
      <c r="C882" s="19"/>
      <c r="D882" s="18"/>
      <c r="E882" s="18"/>
      <c r="F882" s="18"/>
      <c r="G882" s="18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6"/>
    </row>
    <row r="883" spans="1:19" ht="12.75">
      <c r="A883" s="19"/>
      <c r="B883" s="19"/>
      <c r="C883" s="19"/>
      <c r="D883" s="18"/>
      <c r="E883" s="18"/>
      <c r="F883" s="18"/>
      <c r="G883" s="18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6"/>
    </row>
    <row r="884" spans="1:19" ht="12.75">
      <c r="A884" s="19"/>
      <c r="B884" s="19"/>
      <c r="C884" s="19"/>
      <c r="D884" s="18"/>
      <c r="E884" s="18"/>
      <c r="F884" s="18"/>
      <c r="G884" s="18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6"/>
    </row>
    <row r="885" spans="1:19" ht="12.75">
      <c r="A885" s="19"/>
      <c r="B885" s="19"/>
      <c r="C885" s="19"/>
      <c r="D885" s="18"/>
      <c r="E885" s="18"/>
      <c r="F885" s="18"/>
      <c r="G885" s="18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6"/>
    </row>
    <row r="886" spans="1:19" ht="12.75">
      <c r="A886" s="19"/>
      <c r="B886" s="19"/>
      <c r="C886" s="19"/>
      <c r="D886" s="18"/>
      <c r="E886" s="18"/>
      <c r="F886" s="18"/>
      <c r="G886" s="18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6"/>
    </row>
    <row r="887" spans="1:19" ht="12.75">
      <c r="A887" s="19"/>
      <c r="B887" s="19"/>
      <c r="C887" s="19"/>
      <c r="D887" s="18"/>
      <c r="E887" s="18"/>
      <c r="F887" s="18"/>
      <c r="G887" s="18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6"/>
    </row>
    <row r="888" spans="1:19" ht="12.75">
      <c r="A888" s="19"/>
      <c r="B888" s="19"/>
      <c r="C888" s="19"/>
      <c r="D888" s="18"/>
      <c r="E888" s="18"/>
      <c r="F888" s="18"/>
      <c r="G888" s="18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6"/>
    </row>
    <row r="889" spans="1:19" ht="12.75">
      <c r="A889" s="19"/>
      <c r="B889" s="19"/>
      <c r="C889" s="19"/>
      <c r="D889" s="18"/>
      <c r="E889" s="18"/>
      <c r="F889" s="18"/>
      <c r="G889" s="18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6"/>
    </row>
  </sheetData>
  <sheetProtection/>
  <mergeCells count="25">
    <mergeCell ref="B215:C215"/>
    <mergeCell ref="B212:C212"/>
    <mergeCell ref="B213:C213"/>
    <mergeCell ref="B170:B171"/>
    <mergeCell ref="B105:B106"/>
    <mergeCell ref="A224:D224"/>
    <mergeCell ref="A9:A10"/>
    <mergeCell ref="B32:B33"/>
    <mergeCell ref="A155:A156"/>
    <mergeCell ref="B82:B83"/>
    <mergeCell ref="B39:B42"/>
    <mergeCell ref="B196:B197"/>
    <mergeCell ref="B164:B168"/>
    <mergeCell ref="B222:C222"/>
    <mergeCell ref="B88:B89"/>
    <mergeCell ref="A1:K1"/>
    <mergeCell ref="H5:I5"/>
    <mergeCell ref="J5:K5"/>
    <mergeCell ref="B5:B6"/>
    <mergeCell ref="A5:A6"/>
    <mergeCell ref="B53:B54"/>
    <mergeCell ref="H4:K4"/>
    <mergeCell ref="E4:G5"/>
    <mergeCell ref="D5:D6"/>
    <mergeCell ref="C5:C6"/>
  </mergeCells>
  <printOptions horizontalCentered="1"/>
  <pageMargins left="0.5511811023622047" right="0.35433070866141736" top="0.984251968503937" bottom="0.7874015748031497" header="0.5118110236220472" footer="0.31496062992125984"/>
  <pageSetup horizontalDpi="300" verticalDpi="300" orientation="landscape" paperSize="9" scale="98" r:id="rId3"/>
  <rowBreaks count="2" manualBreakCount="2">
    <brk id="29" max="10" man="1"/>
    <brk id="5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Katarzyna Jezierska</cp:lastModifiedBy>
  <cp:lastPrinted>2020-08-25T08:29:07Z</cp:lastPrinted>
  <dcterms:created xsi:type="dcterms:W3CDTF">2002-08-09T09:29:35Z</dcterms:created>
  <dcterms:modified xsi:type="dcterms:W3CDTF">2021-08-16T12:02:43Z</dcterms:modified>
  <cp:category/>
  <cp:version/>
  <cp:contentType/>
  <cp:contentStatus/>
</cp:coreProperties>
</file>