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dotacje" sheetId="2" r:id="rId2"/>
    <sheet name="wydatki" sheetId="3" r:id="rId3"/>
  </sheets>
  <definedNames/>
  <calcPr fullCalcOnLoad="1"/>
</workbook>
</file>

<file path=xl/sharedStrings.xml><?xml version="1.0" encoding="utf-8"?>
<sst xmlns="http://schemas.openxmlformats.org/spreadsheetml/2006/main" count="343" uniqueCount="191">
  <si>
    <t>ROLNICTWO I ŁOWIECTWO</t>
  </si>
  <si>
    <t>Pozostała działalność</t>
  </si>
  <si>
    <t>wpływy z usług</t>
  </si>
  <si>
    <t>TRANSPORT I ŁĄCZNOŚĆ</t>
  </si>
  <si>
    <t>GOSPODARKA MIESZKANIOWA</t>
  </si>
  <si>
    <t>ADMINISTRACJA PUBLICZNA</t>
  </si>
  <si>
    <t>DOCHODY OD OSÓB PRAWNYCH I FIZYCZNYCH</t>
  </si>
  <si>
    <t>RÓŻNE ROZLICZENIA</t>
  </si>
  <si>
    <t>EDUKACYJNA OPIEKA WYCHOWAWCZA</t>
  </si>
  <si>
    <t>GOSPODARKA KOMUNALNA I OCHRONA ŚRODOWISKA</t>
  </si>
  <si>
    <t>KULTURA FIZYCZNA I SPORT</t>
  </si>
  <si>
    <t>Gospodarka gruntami i nieruchomościami</t>
  </si>
  <si>
    <t>składników  majątkowych</t>
  </si>
  <si>
    <t>wpływy z różnych dochodów</t>
  </si>
  <si>
    <t>Urzędy gmin</t>
  </si>
  <si>
    <t xml:space="preserve">grzywny, mandaty i inne kary </t>
  </si>
  <si>
    <t>pieniężne od ludności</t>
  </si>
  <si>
    <t>podatek od działalności gospodarczej</t>
  </si>
  <si>
    <t>osób fizycznych z karty podatkowej</t>
  </si>
  <si>
    <t>odsetki od nieterminowych wpłat</t>
  </si>
  <si>
    <t>podatków i opłat</t>
  </si>
  <si>
    <t>podatek od nieruchomości</t>
  </si>
  <si>
    <t>podatek rolny</t>
  </si>
  <si>
    <t>podatek leśny</t>
  </si>
  <si>
    <t>podatek od środków transportowych</t>
  </si>
  <si>
    <t>odsetki od nieterm. wpłat podatków i opłat</t>
  </si>
  <si>
    <t>podatek od spadków i darowizn</t>
  </si>
  <si>
    <t>podatek od posiadania psów</t>
  </si>
  <si>
    <t>wpływy z opłaty targowej</t>
  </si>
  <si>
    <t>wpływy z opłaty skarbowej</t>
  </si>
  <si>
    <t>Udziały gmin w podatkach stanowiących dochód budżetowy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</si>
  <si>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</si>
  <si>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</si>
  <si>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</si>
  <si>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</si>
  <si>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</si>
  <si>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</si>
  <si>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</si>
  <si>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pozostałe odsetki</t>
  </si>
  <si>
    <t xml:space="preserve">Usługi opiekuńcze i specjalistyczne usługi opiekuńcze  </t>
  </si>
  <si>
    <t>Przedszkola</t>
  </si>
  <si>
    <t>wpływy z opłat za zarząd i użytkowanie</t>
  </si>
  <si>
    <t>dochody z najmu i dzierżawy</t>
  </si>
  <si>
    <t>wpływy z tytułu odpłatnego nabycia</t>
  </si>
  <si>
    <t>Instytucje kultury fizycznej</t>
  </si>
  <si>
    <t>własności nieruchomości</t>
  </si>
  <si>
    <t>Drogi publiczne gminne</t>
  </si>
  <si>
    <t>wpływy z tytułu odpłatnego nabycia prawa</t>
  </si>
  <si>
    <t>wieczyste nieruchomości</t>
  </si>
  <si>
    <t>składników majątkowych</t>
  </si>
  <si>
    <t>prawa własności nieruchomości</t>
  </si>
  <si>
    <t>TREŚĆ</t>
  </si>
  <si>
    <t>PLAN</t>
  </si>
  <si>
    <t>WYKONANIE</t>
  </si>
  <si>
    <t>%</t>
  </si>
  <si>
    <t>Dz.</t>
  </si>
  <si>
    <t>Rdz.</t>
  </si>
  <si>
    <t>§</t>
  </si>
  <si>
    <t>010</t>
  </si>
  <si>
    <t>01095</t>
  </si>
  <si>
    <t>700</t>
  </si>
  <si>
    <t>70005</t>
  </si>
  <si>
    <t>750</t>
  </si>
  <si>
    <t>75023</t>
  </si>
  <si>
    <t>Wpływy z innych opłat stanowiących dochody jednostek samorządu terytorialnego na podstawie ustaw</t>
  </si>
  <si>
    <t>wpływy z opłat za zezwolenia na sprzedaż alkoholu</t>
  </si>
  <si>
    <t>Razem Dochody</t>
  </si>
  <si>
    <t>Wpływy z podatku dochodowego od osób  fizycznych</t>
  </si>
  <si>
    <t>DOCHODY</t>
  </si>
  <si>
    <t>URZĘDY NACZELNYCH ORGANÓW WŁADZY PAŃSTWOWEJ, KONTROLI, OCHRONY PRAWA I SĄDOWNICTWA</t>
  </si>
  <si>
    <t>OBRONA NARODOWA</t>
  </si>
  <si>
    <t>BEZPIECZEŃSTWO PUBLICZNE I OCHRONA PRZECIWPOŻAROWA</t>
  </si>
  <si>
    <t>OŚWIATA I WYCHOWANIE</t>
  </si>
  <si>
    <t>Drogi publiczne powiatowe</t>
  </si>
  <si>
    <t xml:space="preserve">zadania bieżące realizowane na podst. poro- </t>
  </si>
  <si>
    <t>zumień między jednostkami sam. terytorial.</t>
  </si>
  <si>
    <t>Urzędy wojewódzkie</t>
  </si>
  <si>
    <t>dotacje celowe otrzymane z budżetu państwa</t>
  </si>
  <si>
    <t xml:space="preserve">na realizację zadań bieżących z zakresu           </t>
  </si>
  <si>
    <t xml:space="preserve">adm. rządowej oraz innych zadań zleconych </t>
  </si>
  <si>
    <t>gminie</t>
  </si>
  <si>
    <t>Urzędy naczelnych organów władzy państwowej, kontroli, ochrony prawa</t>
  </si>
  <si>
    <t>Pozostałe wydatki obronne</t>
  </si>
  <si>
    <t>Obrona cywilna</t>
  </si>
  <si>
    <t xml:space="preserve">Gimnazja </t>
  </si>
  <si>
    <t>na realizację własnych zadań bieżących gmin</t>
  </si>
  <si>
    <t>Dodatki mieszkaniowe</t>
  </si>
  <si>
    <t xml:space="preserve"> gminie</t>
  </si>
  <si>
    <t>Ośrodki pomocy społecznej</t>
  </si>
  <si>
    <t>Gospodarka ściekowa i ochrona wód</t>
  </si>
  <si>
    <t>Oświetlenie ulic, placów i dróg</t>
  </si>
  <si>
    <t>DOTACJE</t>
  </si>
  <si>
    <t>HANDEL</t>
  </si>
  <si>
    <t>DZIAŁALNOŚĆ USŁUGOWA</t>
  </si>
  <si>
    <t>OBSŁUGA DŁUGU PUBLICZNEGO</t>
  </si>
  <si>
    <t>SZKOLNICTWO WYŻSZE</t>
  </si>
  <si>
    <t>OCHRONA ZDROWIA</t>
  </si>
  <si>
    <t>KULTURA I OCHRONA DZIEDZICTWA NARODOWEGO</t>
  </si>
  <si>
    <t>Zwalczanie chorób zakaźnych zwierząt oraz badania monitoringowe pozostałości chemicz. i  biologicznych</t>
  </si>
  <si>
    <t>Towarzystwo Budownictwa Społecznego</t>
  </si>
  <si>
    <t>Opracowania geodezyjne i kartograficzne</t>
  </si>
  <si>
    <t>Rady gmin</t>
  </si>
  <si>
    <t>Urzędy naczelnych organów władzy   państwowej, kontroli, ochrony prawa</t>
  </si>
  <si>
    <t>Ochotnicze straże pożarne</t>
  </si>
  <si>
    <t>Straż Miejska</t>
  </si>
  <si>
    <t>Obsługa papierów wartościowych,kredytów, pożyczek jednostek samorządu terytorialnego</t>
  </si>
  <si>
    <t>Szkoły podstawowe</t>
  </si>
  <si>
    <t>Przeciwdziałanie alkoholizmowi</t>
  </si>
  <si>
    <t>Świetlice szkolne</t>
  </si>
  <si>
    <t>Placówki wychowania pozaszkolnego</t>
  </si>
  <si>
    <t>Pomoc materialna dla uczniów</t>
  </si>
  <si>
    <t>Oczyszczanie miast i wsi</t>
  </si>
  <si>
    <t>Utrzymanie zieleni w miastach i gminach</t>
  </si>
  <si>
    <t>Domy i ośrodki kultury, świetlice i kluby</t>
  </si>
  <si>
    <t>Pozostałe instytucje kultury</t>
  </si>
  <si>
    <t>Biblioteki</t>
  </si>
  <si>
    <t>Muzea</t>
  </si>
  <si>
    <t>WYDATKI</t>
  </si>
  <si>
    <t>otrzymane spadki,zapisy i darowizny w postaci pieniężnej</t>
  </si>
  <si>
    <t>dotacje celowe otrzymane z budżetu państwa na realizację własnych zadań bieżących gmin</t>
  </si>
  <si>
    <t>OGÓŁEM DOCHODY + DOTACJE</t>
  </si>
  <si>
    <t>RAZEM DOTACJE</t>
  </si>
  <si>
    <t>01022</t>
  </si>
  <si>
    <t>01030</t>
  </si>
  <si>
    <t>Izby rolnicze</t>
  </si>
  <si>
    <t>Dowożenie uczniów do szkół</t>
  </si>
  <si>
    <t>RAZEM WYDATKI</t>
  </si>
  <si>
    <t>dotacje celowe otrzymane z budżetu państwa na realizację zadań bieżących z zakresu adm. rządowej oraz innych zadań zleconych gminie</t>
  </si>
  <si>
    <t>podatek od czynności cywilno prawnych</t>
  </si>
  <si>
    <t>dotacje celowe otrzymane z powiatu na</t>
  </si>
  <si>
    <t>wpływy z innych lokalnych opat pobieranych przez jednostki samorz terytorialnego na podstawie odrębnych ustaw</t>
  </si>
  <si>
    <t>600</t>
  </si>
  <si>
    <t>TRANSPORT I ŁĄCZNOŚC</t>
  </si>
  <si>
    <t>60016</t>
  </si>
  <si>
    <t>Państwowy Fundusz Rehabilitacji Osób Niepełnosprawnych</t>
  </si>
  <si>
    <t>Obiekty sportowe</t>
  </si>
  <si>
    <t>Wybory do Parlamentu Europejskiego</t>
  </si>
  <si>
    <t>RÓZNE ROZLICZENIA</t>
  </si>
  <si>
    <t>Rezerwy ogólne i celowe</t>
  </si>
  <si>
    <t>Zespoły obsługi ekonomiczno-administracyjnej szkół</t>
  </si>
  <si>
    <t>Dokształcanie i doskonalenie nauczycieli</t>
  </si>
  <si>
    <t>POMOC SPOŁECZNA</t>
  </si>
  <si>
    <t>Ośrodki wsparcia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</si>
  <si>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</si>
  <si>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</si>
  <si>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</si>
  <si>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</si>
  <si>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Usługi opiekuńcze i specjalistyczne usługi opiekuńcze</t>
  </si>
  <si>
    <t>POZOSTAŁE ZADANIA W ZAKRESIE POLITYKI SPOŁECZNEJ</t>
  </si>
  <si>
    <t>0970</t>
  </si>
  <si>
    <t>75011</t>
  </si>
  <si>
    <t>0960</t>
  </si>
  <si>
    <t>0750</t>
  </si>
  <si>
    <t>0770</t>
  </si>
  <si>
    <t>0690</t>
  </si>
  <si>
    <t>wpływy z różnych opłat</t>
  </si>
  <si>
    <t>0410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</si>
  <si>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</si>
  <si>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</si>
  <si>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</si>
  <si>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</si>
  <si>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</si>
  <si>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</si>
  <si>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</si>
  <si>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</si>
  <si>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</si>
  <si>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</si>
  <si>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</si>
  <si>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0480</t>
  </si>
  <si>
    <t>0490</t>
  </si>
  <si>
    <t>0010</t>
  </si>
  <si>
    <t>0020</t>
  </si>
  <si>
    <t>2920</t>
  </si>
  <si>
    <t>Część wyrównawcza subwencji ogólnej dla gmin</t>
  </si>
  <si>
    <t>0920</t>
  </si>
  <si>
    <t>Część równoważąca subwencji ogólnej</t>
  </si>
  <si>
    <t>0830</t>
  </si>
  <si>
    <t>Gimnazja</t>
  </si>
  <si>
    <t>0470</t>
  </si>
  <si>
    <t>dotacje celowe otrzymane z budżetu państwa na realizację własnych zadań bieżących gmin (związków gmin)</t>
  </si>
  <si>
    <t>świadczenia rodzinne oraz składki na ubezpieczenie emerytalne i rentowe z ubezpieczenia społecznego</t>
  </si>
  <si>
    <t>dotacje celowe otrzymane z budżetu państwa na inwestycje i zakupy inwestycyjne z zakresu adm.rządowej oraz innych zadań zleconych gminom ustawami</t>
  </si>
  <si>
    <t>Składki na ubezpieczenie zdrowotne opłacane za osoby pobierające niektóre świadczenia z pomocy społecznej oraz niektóre świadczenia rodzinne</t>
  </si>
  <si>
    <t>Zasiłki rodzinne, pielęgnacyjne i wychowawcze</t>
  </si>
  <si>
    <t>Kultura i ochrona dziedzictwa narodowego</t>
  </si>
  <si>
    <t>Dotacje celowe otrzymane z budżetu panstwa na zadania bieżące realizowane przez gminę na podstawie porozumień z organami administracji rządowej</t>
  </si>
  <si>
    <t>dotacje celowe otrzymane z budżetu państwa na realizację własnych zadań bieżących gmin(związków gmin)</t>
  </si>
  <si>
    <t>6290</t>
  </si>
  <si>
    <t>środki na dofinansowanie własnych inwestycji gmin(związków gmin), powiatów(związków powiatów),samorządów województw, pozyskane z innych źródeł</t>
  </si>
  <si>
    <t>6299</t>
  </si>
  <si>
    <t xml:space="preserve">Wpływy z podatku rolnego, podatku leśnego, podatku od czynnościcywilnoprawnych podatku od spadków i darowizn oraz podatków i opłat lokalnych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</si>
</sst>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3" fillId="0" borderId="6" xfId="0" applyFont="1" applyBorder="1" applyAlignment="1">
      <alignment wrapText="1"/>
    </xf>
    <xf numFmtId="3" fontId="1" fillId="0" borderId="18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0" fillId="0" borderId="5" xfId="0" applyNumberFormat="1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2" fillId="0" borderId="6" xfId="0" applyFont="1" applyBorder="1" applyAlignment="1">
      <alignment horizontal="center" vertical="top"/>
    </xf>
    <xf numFmtId="3" fontId="0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49" fontId="1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23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25" xfId="0" applyBorder="1" applyAlignment="1">
      <alignment horizontal="center" vertical="top"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 horizontal="center" vertical="top"/>
    </xf>
    <xf numFmtId="16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center" vertical="top"/>
    </xf>
    <xf numFmtId="164" fontId="1" fillId="0" borderId="30" xfId="0" applyNumberFormat="1" applyFont="1" applyBorder="1" applyAlignment="1">
      <alignment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64" fontId="1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3" fontId="2" fillId="0" borderId="23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49" fontId="0" fillId="0" borderId="0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1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top"/>
    </xf>
    <xf numFmtId="164" fontId="2" fillId="0" borderId="26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34" xfId="0" applyBorder="1" applyAlignment="1">
      <alignment horizontal="center" vertical="top"/>
    </xf>
    <xf numFmtId="164" fontId="0" fillId="0" borderId="35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64" fontId="1" fillId="0" borderId="33" xfId="0" applyNumberFormat="1" applyFont="1" applyBorder="1" applyAlignment="1">
      <alignment/>
    </xf>
    <xf numFmtId="49" fontId="0" fillId="0" borderId="15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49" fontId="0" fillId="0" borderId="2" xfId="0" applyNumberForma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49" fontId="2" fillId="0" borderId="5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9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164" fontId="2" fillId="0" borderId="3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36" xfId="0" applyBorder="1" applyAlignment="1">
      <alignment/>
    </xf>
    <xf numFmtId="0" fontId="4" fillId="0" borderId="38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58">
      <selection activeCell="D1" sqref="D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5.00390625" style="0" customWidth="1"/>
    <col min="4" max="4" width="38.875" style="1" customWidth="1"/>
    <col min="5" max="5" width="12.125" style="0" bestFit="1" customWidth="1"/>
    <col min="6" max="6" width="13.625" style="0" customWidth="1"/>
    <col min="7" max="7" width="6.75390625" style="0" customWidth="1"/>
  </cols>
  <sheetData>
    <row r="1" ht="15.75">
      <c r="A1" s="17" t="s">
        <v>68</v>
      </c>
    </row>
    <row r="2" ht="13.5" thickBot="1"/>
    <row r="3" spans="1:7" ht="15.75" thickBot="1">
      <c r="A3" s="151" t="s">
        <v>55</v>
      </c>
      <c r="B3" s="131" t="s">
        <v>56</v>
      </c>
      <c r="C3" s="131" t="s">
        <v>57</v>
      </c>
      <c r="D3" s="133" t="s">
        <v>51</v>
      </c>
      <c r="E3" s="131" t="s">
        <v>52</v>
      </c>
      <c r="F3" s="131" t="s">
        <v>53</v>
      </c>
      <c r="G3" s="152" t="s">
        <v>54</v>
      </c>
    </row>
    <row r="4" spans="1:7" ht="12.75">
      <c r="A4" s="129" t="s">
        <v>58</v>
      </c>
      <c r="B4" s="117"/>
      <c r="C4" s="132"/>
      <c r="D4" s="153" t="s">
        <v>0</v>
      </c>
      <c r="E4" s="135">
        <f aca="true" t="shared" si="0" ref="E4:G5">SUM(E5)</f>
        <v>100</v>
      </c>
      <c r="F4" s="73">
        <f t="shared" si="0"/>
        <v>68</v>
      </c>
      <c r="G4" s="136">
        <f t="shared" si="0"/>
        <v>68</v>
      </c>
    </row>
    <row r="5" spans="1:7" ht="12.75">
      <c r="A5" s="128"/>
      <c r="B5" s="55" t="s">
        <v>59</v>
      </c>
      <c r="C5" s="110"/>
      <c r="D5" s="134" t="s">
        <v>1</v>
      </c>
      <c r="E5" s="94">
        <f t="shared" si="0"/>
        <v>100</v>
      </c>
      <c r="F5" s="8">
        <f t="shared" si="0"/>
        <v>68</v>
      </c>
      <c r="G5" s="143">
        <f t="shared" si="0"/>
        <v>68</v>
      </c>
    </row>
    <row r="6" spans="1:7" ht="12.75">
      <c r="A6" s="130"/>
      <c r="B6" s="56"/>
      <c r="C6" s="111" t="s">
        <v>149</v>
      </c>
      <c r="D6" s="116" t="s">
        <v>13</v>
      </c>
      <c r="E6" s="66">
        <v>100</v>
      </c>
      <c r="F6" s="9">
        <v>68</v>
      </c>
      <c r="G6" s="123">
        <f>F6/E5%</f>
        <v>68</v>
      </c>
    </row>
    <row r="7" spans="1:7" s="29" customFormat="1" ht="12.75">
      <c r="A7" s="138" t="s">
        <v>131</v>
      </c>
      <c r="B7" s="140"/>
      <c r="C7" s="141"/>
      <c r="D7" s="113" t="s">
        <v>132</v>
      </c>
      <c r="E7" s="10">
        <v>44410</v>
      </c>
      <c r="F7" s="10">
        <v>22382</v>
      </c>
      <c r="G7" s="80">
        <f>SUM(G8)</f>
        <v>50.39855888313443</v>
      </c>
    </row>
    <row r="8" spans="1:7" s="60" customFormat="1" ht="12.75">
      <c r="A8" s="139"/>
      <c r="B8" s="55" t="s">
        <v>133</v>
      </c>
      <c r="C8" s="137"/>
      <c r="D8" s="134" t="s">
        <v>46</v>
      </c>
      <c r="E8" s="8">
        <v>44410</v>
      </c>
      <c r="F8" s="8">
        <v>22382</v>
      </c>
      <c r="G8" s="118">
        <f>SUM(G9)</f>
        <v>50.39855888313443</v>
      </c>
    </row>
    <row r="9" spans="1:7" ht="25.5">
      <c r="A9" s="128"/>
      <c r="B9" s="56"/>
      <c r="C9" s="45" t="s">
        <v>151</v>
      </c>
      <c r="D9" s="116" t="s">
        <v>118</v>
      </c>
      <c r="E9" s="9">
        <v>44410</v>
      </c>
      <c r="F9" s="9">
        <v>22382</v>
      </c>
      <c r="G9" s="78">
        <f>F9/E9%</f>
        <v>50.39855888313443</v>
      </c>
    </row>
    <row r="10" spans="1:7" ht="12.75">
      <c r="A10" s="144" t="s">
        <v>60</v>
      </c>
      <c r="B10" s="57"/>
      <c r="C10" s="110"/>
      <c r="D10" s="113" t="s">
        <v>4</v>
      </c>
      <c r="E10" s="65">
        <f>SUM(E11)</f>
        <v>649800</v>
      </c>
      <c r="F10" s="10">
        <f>SUM(F11)</f>
        <v>887538</v>
      </c>
      <c r="G10" s="80">
        <f>F10/E10%</f>
        <v>136.58633425669436</v>
      </c>
    </row>
    <row r="11" spans="1:7" ht="25.5">
      <c r="A11" s="128"/>
      <c r="B11" s="55" t="s">
        <v>61</v>
      </c>
      <c r="C11" s="110"/>
      <c r="D11" s="134" t="s">
        <v>11</v>
      </c>
      <c r="E11" s="94">
        <f>SUM(E12:E15)</f>
        <v>649800</v>
      </c>
      <c r="F11" s="8">
        <f>SUM(F12:F15)</f>
        <v>887538</v>
      </c>
      <c r="G11" s="118">
        <f>F11/E11%</f>
        <v>136.58633425669436</v>
      </c>
    </row>
    <row r="12" spans="1:7" ht="12.75">
      <c r="A12" s="128"/>
      <c r="B12" s="54"/>
      <c r="C12" s="110" t="s">
        <v>152</v>
      </c>
      <c r="D12" s="114" t="s">
        <v>42</v>
      </c>
      <c r="E12" s="61"/>
      <c r="F12" s="11"/>
      <c r="G12" s="76"/>
    </row>
    <row r="13" spans="1:7" ht="12.75">
      <c r="A13" s="128"/>
      <c r="B13" s="54"/>
      <c r="C13" s="110"/>
      <c r="D13" s="114" t="s">
        <v>12</v>
      </c>
      <c r="E13" s="61">
        <v>230000</v>
      </c>
      <c r="F13" s="11">
        <v>357343</v>
      </c>
      <c r="G13" s="76">
        <f>F13/E13%</f>
        <v>155.36652173913043</v>
      </c>
    </row>
    <row r="14" spans="1:7" ht="12.75">
      <c r="A14" s="128"/>
      <c r="B14" s="54"/>
      <c r="C14" s="110" t="s">
        <v>153</v>
      </c>
      <c r="D14" s="114" t="s">
        <v>47</v>
      </c>
      <c r="E14" s="61"/>
      <c r="F14" s="11"/>
      <c r="G14" s="76"/>
    </row>
    <row r="15" spans="1:7" ht="12.75">
      <c r="A15" s="128"/>
      <c r="B15" s="56"/>
      <c r="C15" s="110"/>
      <c r="D15" s="116" t="s">
        <v>45</v>
      </c>
      <c r="E15" s="61">
        <v>419800</v>
      </c>
      <c r="F15" s="9">
        <v>530195</v>
      </c>
      <c r="G15" s="78">
        <f aca="true" t="shared" si="1" ref="G15:G20">F15/E15%</f>
        <v>126.29704621248213</v>
      </c>
    </row>
    <row r="16" spans="1:7" ht="12.75">
      <c r="A16" s="144" t="s">
        <v>62</v>
      </c>
      <c r="B16" s="58"/>
      <c r="C16" s="112"/>
      <c r="D16" s="113" t="s">
        <v>5</v>
      </c>
      <c r="E16" s="64">
        <f>E17+E19</f>
        <v>66321</v>
      </c>
      <c r="F16" s="10">
        <f>F17+F19</f>
        <v>102431</v>
      </c>
      <c r="G16" s="80">
        <f t="shared" si="1"/>
        <v>154.44730929871383</v>
      </c>
    </row>
    <row r="17" spans="1:7" ht="12.75">
      <c r="A17" s="138"/>
      <c r="B17" s="55" t="s">
        <v>150</v>
      </c>
      <c r="C17" s="110"/>
      <c r="D17" s="134" t="s">
        <v>76</v>
      </c>
      <c r="E17" s="65">
        <f>SUM(E18)</f>
        <v>3300</v>
      </c>
      <c r="F17" s="7">
        <f>SUM(F18)</f>
        <v>6391</v>
      </c>
      <c r="G17" s="83">
        <f t="shared" si="1"/>
        <v>193.66666666666666</v>
      </c>
    </row>
    <row r="18" spans="1:7" ht="12.75">
      <c r="A18" s="138"/>
      <c r="B18" s="55"/>
      <c r="C18" s="110" t="s">
        <v>154</v>
      </c>
      <c r="D18" s="115" t="s">
        <v>155</v>
      </c>
      <c r="E18" s="86">
        <v>3300</v>
      </c>
      <c r="F18" s="12">
        <v>6391</v>
      </c>
      <c r="G18" s="83">
        <f t="shared" si="1"/>
        <v>193.66666666666666</v>
      </c>
    </row>
    <row r="19" spans="1:7" ht="12.75">
      <c r="A19" s="128"/>
      <c r="B19" s="55" t="s">
        <v>63</v>
      </c>
      <c r="C19" s="110"/>
      <c r="D19" s="134" t="s">
        <v>14</v>
      </c>
      <c r="E19" s="94">
        <f>SUM(E20:E23)</f>
        <v>63021</v>
      </c>
      <c r="F19" s="8">
        <f>SUM(F20:F23)</f>
        <v>96040</v>
      </c>
      <c r="G19" s="118">
        <f t="shared" si="1"/>
        <v>152.393646562257</v>
      </c>
    </row>
    <row r="20" spans="1:7" ht="12.75">
      <c r="A20" s="128"/>
      <c r="B20" s="54"/>
      <c r="C20" s="110" t="s">
        <v>156</v>
      </c>
      <c r="D20" s="114" t="s">
        <v>29</v>
      </c>
      <c r="E20" s="61">
        <v>50830</v>
      </c>
      <c r="F20" s="11">
        <v>70515</v>
      </c>
      <c r="G20" s="76">
        <f t="shared" si="1"/>
        <v>138.72712964784577</v>
      </c>
    </row>
    <row r="21" spans="1:7" ht="12.75">
      <c r="A21" s="128"/>
      <c r="B21" s="54"/>
      <c r="C21" s="110" t="s">
        <v>157</v>
      </c>
      <c r="D21" s="114" t="s">
        <v>15</v>
      </c>
      <c r="E21" s="61"/>
      <c r="F21" s="11"/>
      <c r="G21" s="76"/>
    </row>
    <row r="22" spans="1:7" ht="12.75">
      <c r="A22" s="128"/>
      <c r="B22" s="54"/>
      <c r="C22" s="110"/>
      <c r="D22" s="114" t="s">
        <v>16</v>
      </c>
      <c r="E22" s="61">
        <v>7330</v>
      </c>
      <c r="F22" s="11">
        <v>10048</v>
      </c>
      <c r="G22" s="76">
        <f>F22/E22%</f>
        <v>137.0804911323329</v>
      </c>
    </row>
    <row r="23" spans="1:7" ht="12.75">
      <c r="A23" s="130"/>
      <c r="B23" s="56"/>
      <c r="C23" s="111" t="s">
        <v>149</v>
      </c>
      <c r="D23" s="116" t="s">
        <v>13</v>
      </c>
      <c r="E23" s="66">
        <v>4861</v>
      </c>
      <c r="F23" s="9">
        <v>15477</v>
      </c>
      <c r="G23" s="78">
        <f>F23/E23%</f>
        <v>318.39127751491463</v>
      </c>
    </row>
    <row r="24" spans="1:7" ht="25.5">
      <c r="A24" s="95">
        <v>756</v>
      </c>
      <c r="B24" s="57"/>
      <c r="C24" s="46"/>
      <c r="D24" s="113" t="s">
        <v>6</v>
      </c>
      <c r="E24" s="10">
        <f>E25+E30+E40+E44</f>
        <v>19366002</v>
      </c>
      <c r="F24" s="10">
        <f>F25+F30+F40+F44</f>
        <v>19029945</v>
      </c>
      <c r="G24" s="119">
        <f>F24/E24%</f>
        <v>98.26470636530969</v>
      </c>
    </row>
    <row r="25" spans="1:7" ht="25.5">
      <c r="A25" s="96"/>
      <c r="B25" s="52">
        <v>75601</v>
      </c>
      <c r="C25" s="44"/>
      <c r="D25" s="134" t="s">
        <v>67</v>
      </c>
      <c r="E25" s="8">
        <f>SUM(E26:E29)</f>
        <v>100000</v>
      </c>
      <c r="F25" s="8">
        <f>SUM(F26:F29)</f>
        <v>96865</v>
      </c>
      <c r="G25" s="143">
        <f>F25/E25%</f>
        <v>96.865</v>
      </c>
    </row>
    <row r="26" spans="1:7" ht="12.75">
      <c r="A26" s="96"/>
      <c r="B26" s="47"/>
      <c r="C26" s="44" t="s">
        <v>158</v>
      </c>
      <c r="D26" s="114" t="s">
        <v>17</v>
      </c>
      <c r="E26" s="11"/>
      <c r="F26" s="11"/>
      <c r="G26" s="120"/>
    </row>
    <row r="27" spans="1:7" ht="12.75">
      <c r="A27" s="96"/>
      <c r="B27" s="47"/>
      <c r="C27" s="44"/>
      <c r="D27" s="114" t="s">
        <v>18</v>
      </c>
      <c r="E27" s="11">
        <v>100000</v>
      </c>
      <c r="F27" s="11">
        <v>96686</v>
      </c>
      <c r="G27" s="120">
        <f>F27/E27%</f>
        <v>96.686</v>
      </c>
    </row>
    <row r="28" spans="1:7" ht="12.75">
      <c r="A28" s="96"/>
      <c r="B28" s="47"/>
      <c r="C28" s="44" t="s">
        <v>159</v>
      </c>
      <c r="D28" s="114" t="s">
        <v>19</v>
      </c>
      <c r="E28" s="11"/>
      <c r="F28" s="11"/>
      <c r="G28" s="120"/>
    </row>
    <row r="29" spans="1:7" ht="12.75">
      <c r="A29" s="96"/>
      <c r="B29" s="47"/>
      <c r="C29" s="44"/>
      <c r="D29" s="114" t="s">
        <v>20</v>
      </c>
      <c r="E29" s="11">
        <v>0</v>
      </c>
      <c r="F29" s="11">
        <v>179</v>
      </c>
      <c r="G29" s="120">
        <v>0</v>
      </c>
    </row>
    <row r="30" spans="1:7" ht="63.75">
      <c r="A30" s="96"/>
      <c r="B30" s="52">
        <v>75615</v>
      </c>
      <c r="C30" s="44"/>
      <c r="D30" s="134" t="s">
        <v>190</v>
      </c>
      <c r="E30" s="8">
        <f>SUM(E31:E39)</f>
        <v>8489819</v>
      </c>
      <c r="F30" s="8">
        <f>SUM(F31:F39)</f>
        <v>8753958</v>
      </c>
      <c r="G30" s="143">
        <f aca="true" t="shared" si="2" ref="G30:G46">F30/E30%</f>
        <v>103.11124418553564</v>
      </c>
    </row>
    <row r="31" spans="1:7" ht="12.75">
      <c r="A31" s="96"/>
      <c r="B31" s="47"/>
      <c r="C31" s="44" t="s">
        <v>160</v>
      </c>
      <c r="D31" s="114" t="s">
        <v>21</v>
      </c>
      <c r="E31" s="11">
        <v>6795240</v>
      </c>
      <c r="F31" s="11">
        <v>6918545</v>
      </c>
      <c r="G31" s="120">
        <f t="shared" si="2"/>
        <v>101.81457902884962</v>
      </c>
    </row>
    <row r="32" spans="1:7" ht="12.75">
      <c r="A32" s="96"/>
      <c r="B32" s="47"/>
      <c r="C32" s="44" t="s">
        <v>161</v>
      </c>
      <c r="D32" s="114" t="s">
        <v>22</v>
      </c>
      <c r="E32" s="11">
        <v>55340</v>
      </c>
      <c r="F32" s="11">
        <v>56529</v>
      </c>
      <c r="G32" s="120">
        <f t="shared" si="2"/>
        <v>102.14853632092519</v>
      </c>
    </row>
    <row r="33" spans="1:7" ht="12.75">
      <c r="A33" s="96"/>
      <c r="B33" s="47"/>
      <c r="C33" s="44" t="s">
        <v>162</v>
      </c>
      <c r="D33" s="114" t="s">
        <v>23</v>
      </c>
      <c r="E33" s="11">
        <v>16350</v>
      </c>
      <c r="F33" s="11">
        <v>16496</v>
      </c>
      <c r="G33" s="120">
        <f t="shared" si="2"/>
        <v>100.89296636085626</v>
      </c>
    </row>
    <row r="34" spans="1:7" ht="12.75">
      <c r="A34" s="96"/>
      <c r="B34" s="47"/>
      <c r="C34" s="44" t="s">
        <v>163</v>
      </c>
      <c r="D34" s="114" t="s">
        <v>24</v>
      </c>
      <c r="E34" s="11">
        <v>842344</v>
      </c>
      <c r="F34" s="11">
        <v>903106</v>
      </c>
      <c r="G34" s="120">
        <f t="shared" si="2"/>
        <v>107.21344248905434</v>
      </c>
    </row>
    <row r="35" spans="1:7" ht="12.75">
      <c r="A35" s="96"/>
      <c r="B35" s="47"/>
      <c r="C35" s="44" t="s">
        <v>164</v>
      </c>
      <c r="D35" s="114" t="s">
        <v>26</v>
      </c>
      <c r="E35" s="11">
        <v>105000</v>
      </c>
      <c r="F35" s="11">
        <v>104710</v>
      </c>
      <c r="G35" s="120">
        <f t="shared" si="2"/>
        <v>99.72380952380952</v>
      </c>
    </row>
    <row r="36" spans="1:7" ht="12.75">
      <c r="A36" s="96"/>
      <c r="B36" s="47"/>
      <c r="C36" s="44" t="s">
        <v>165</v>
      </c>
      <c r="D36" s="114" t="s">
        <v>27</v>
      </c>
      <c r="E36" s="11">
        <v>30000</v>
      </c>
      <c r="F36" s="11">
        <v>28920</v>
      </c>
      <c r="G36" s="120">
        <f t="shared" si="2"/>
        <v>96.4</v>
      </c>
    </row>
    <row r="37" spans="1:7" ht="12.75">
      <c r="A37" s="96"/>
      <c r="B37" s="47"/>
      <c r="C37" s="44" t="s">
        <v>166</v>
      </c>
      <c r="D37" s="114" t="s">
        <v>28</v>
      </c>
      <c r="E37" s="11">
        <v>90000</v>
      </c>
      <c r="F37" s="11">
        <v>94454</v>
      </c>
      <c r="G37" s="120">
        <f t="shared" si="2"/>
        <v>104.94888888888889</v>
      </c>
    </row>
    <row r="38" spans="1:7" ht="12.75">
      <c r="A38" s="96"/>
      <c r="B38" s="47"/>
      <c r="C38" s="44" t="s">
        <v>167</v>
      </c>
      <c r="D38" s="114" t="s">
        <v>128</v>
      </c>
      <c r="E38" s="11">
        <v>485545</v>
      </c>
      <c r="F38" s="11">
        <v>576056</v>
      </c>
      <c r="G38" s="120">
        <f t="shared" si="2"/>
        <v>118.64111462377329</v>
      </c>
    </row>
    <row r="39" spans="1:7" ht="12.75">
      <c r="A39" s="96"/>
      <c r="B39" s="47"/>
      <c r="C39" s="44" t="s">
        <v>159</v>
      </c>
      <c r="D39" s="114" t="s">
        <v>25</v>
      </c>
      <c r="E39" s="11">
        <v>70000</v>
      </c>
      <c r="F39" s="11">
        <v>55142</v>
      </c>
      <c r="G39" s="120">
        <f t="shared" si="2"/>
        <v>78.77428571428571</v>
      </c>
    </row>
    <row r="40" spans="1:7" ht="38.25">
      <c r="A40" s="96"/>
      <c r="B40" s="52">
        <v>75618</v>
      </c>
      <c r="C40" s="44"/>
      <c r="D40" s="134" t="s">
        <v>64</v>
      </c>
      <c r="E40" s="8">
        <f>SUM(E41:E43)</f>
        <v>771000</v>
      </c>
      <c r="F40" s="8">
        <f>SUM(F41:F43)</f>
        <v>919900</v>
      </c>
      <c r="G40" s="143">
        <f t="shared" si="2"/>
        <v>119.31258106355382</v>
      </c>
    </row>
    <row r="41" spans="1:7" ht="12.75">
      <c r="A41" s="96"/>
      <c r="B41" s="52"/>
      <c r="C41" s="44" t="s">
        <v>156</v>
      </c>
      <c r="D41" s="115" t="s">
        <v>29</v>
      </c>
      <c r="E41" s="12">
        <v>500000</v>
      </c>
      <c r="F41" s="12">
        <v>611115</v>
      </c>
      <c r="G41" s="121">
        <f t="shared" si="2"/>
        <v>122.223</v>
      </c>
    </row>
    <row r="42" spans="1:7" ht="25.5">
      <c r="A42" s="96"/>
      <c r="B42" s="47"/>
      <c r="C42" s="44" t="s">
        <v>168</v>
      </c>
      <c r="D42" s="114" t="s">
        <v>65</v>
      </c>
      <c r="E42" s="11">
        <v>250000</v>
      </c>
      <c r="F42" s="11">
        <v>300692</v>
      </c>
      <c r="G42" s="120">
        <f t="shared" si="2"/>
        <v>120.2768</v>
      </c>
    </row>
    <row r="43" spans="1:7" ht="38.25">
      <c r="A43" s="96"/>
      <c r="B43" s="47"/>
      <c r="C43" s="44" t="s">
        <v>169</v>
      </c>
      <c r="D43" s="114" t="s">
        <v>130</v>
      </c>
      <c r="E43" s="11">
        <v>21000</v>
      </c>
      <c r="F43" s="11">
        <v>8093</v>
      </c>
      <c r="G43" s="120">
        <f t="shared" si="2"/>
        <v>38.53809523809524</v>
      </c>
    </row>
    <row r="44" spans="1:7" ht="25.5">
      <c r="A44" s="96"/>
      <c r="B44" s="52">
        <v>75621</v>
      </c>
      <c r="C44" s="44"/>
      <c r="D44" s="134" t="s">
        <v>30</v>
      </c>
      <c r="E44" s="8">
        <f>SUM(E45:E46)</f>
        <v>10005183</v>
      </c>
      <c r="F44" s="8">
        <f>SUM(F45:F46)</f>
        <v>9259222</v>
      </c>
      <c r="G44" s="143">
        <f t="shared" si="2"/>
        <v>92.54425431298958</v>
      </c>
    </row>
    <row r="45" spans="1:7" ht="12.75">
      <c r="A45" s="96"/>
      <c r="B45" s="47"/>
      <c r="C45" s="44" t="s">
        <v>170</v>
      </c>
      <c r="D45" s="114" t="s">
        <v>31</v>
      </c>
      <c r="E45" s="11">
        <v>8921183</v>
      </c>
      <c r="F45" s="11">
        <v>8712292</v>
      </c>
      <c r="G45" s="120">
        <f t="shared" si="2"/>
        <v>97.6584831854699</v>
      </c>
    </row>
    <row r="46" spans="1:7" ht="12.75">
      <c r="A46" s="122"/>
      <c r="B46" s="49"/>
      <c r="C46" s="45" t="s">
        <v>171</v>
      </c>
      <c r="D46" s="116" t="s">
        <v>32</v>
      </c>
      <c r="E46" s="9">
        <v>1084000</v>
      </c>
      <c r="F46" s="9">
        <v>546930</v>
      </c>
      <c r="G46" s="123">
        <f t="shared" si="2"/>
        <v>50.45479704797048</v>
      </c>
    </row>
    <row r="47" spans="1:8" ht="12.75" hidden="1">
      <c r="A47" s="79">
        <v>758</v>
      </c>
      <c r="B47" s="51"/>
      <c r="C47" s="46"/>
      <c r="D47" s="5" t="s">
        <v>7</v>
      </c>
      <c r="E47" s="10"/>
      <c r="F47" s="10"/>
      <c r="G47" s="124"/>
      <c r="H47" s="29"/>
    </row>
    <row r="48" spans="1:8" ht="12.75">
      <c r="A48" s="95">
        <v>758</v>
      </c>
      <c r="B48" s="51"/>
      <c r="C48" s="46"/>
      <c r="D48" s="113" t="s">
        <v>7</v>
      </c>
      <c r="E48" s="10">
        <f>E49+E51+E53+E55+E57+E59</f>
        <v>13276006</v>
      </c>
      <c r="F48" s="10">
        <f>F49+F51+F53+F55+F57+F59</f>
        <v>13255974</v>
      </c>
      <c r="G48" s="80">
        <f aca="true" t="shared" si="3" ref="G48:G74">F48/E48%</f>
        <v>99.84911124625886</v>
      </c>
      <c r="H48" s="29"/>
    </row>
    <row r="49" spans="1:7" ht="25.5">
      <c r="A49" s="96"/>
      <c r="B49" s="52">
        <v>75801</v>
      </c>
      <c r="C49" s="44"/>
      <c r="D49" s="134" t="s">
        <v>33</v>
      </c>
      <c r="E49" s="8">
        <f>SUM(E50)</f>
        <v>11645496</v>
      </c>
      <c r="F49" s="8">
        <f>SUM(F50)</f>
        <v>11645496</v>
      </c>
      <c r="G49" s="118">
        <f t="shared" si="3"/>
        <v>100</v>
      </c>
    </row>
    <row r="50" spans="1:7" ht="12.75">
      <c r="A50" s="96"/>
      <c r="B50" s="47"/>
      <c r="C50" s="44" t="s">
        <v>172</v>
      </c>
      <c r="D50" s="114" t="s">
        <v>34</v>
      </c>
      <c r="E50" s="11">
        <v>11645496</v>
      </c>
      <c r="F50" s="11">
        <v>11645496</v>
      </c>
      <c r="G50" s="76">
        <f t="shared" si="3"/>
        <v>100</v>
      </c>
    </row>
    <row r="51" spans="1:7" ht="25.5">
      <c r="A51" s="96"/>
      <c r="B51" s="52">
        <v>75802</v>
      </c>
      <c r="C51" s="44"/>
      <c r="D51" s="134" t="s">
        <v>35</v>
      </c>
      <c r="E51" s="8">
        <f>SUM(E52)</f>
        <v>69394</v>
      </c>
      <c r="F51" s="8">
        <f>SUM(F52)</f>
        <v>69394</v>
      </c>
      <c r="G51" s="118">
        <f t="shared" si="3"/>
        <v>99.99999999999999</v>
      </c>
    </row>
    <row r="52" spans="1:7" ht="12.75">
      <c r="A52" s="96"/>
      <c r="B52" s="47"/>
      <c r="C52" s="44" t="s">
        <v>172</v>
      </c>
      <c r="D52" s="114" t="s">
        <v>34</v>
      </c>
      <c r="E52" s="11">
        <v>69394</v>
      </c>
      <c r="F52" s="11">
        <v>69394</v>
      </c>
      <c r="G52" s="76">
        <f t="shared" si="3"/>
        <v>99.99999999999999</v>
      </c>
    </row>
    <row r="53" spans="1:7" ht="25.5">
      <c r="A53" s="96"/>
      <c r="B53" s="52">
        <v>75805</v>
      </c>
      <c r="C53" s="44"/>
      <c r="D53" s="134" t="s">
        <v>36</v>
      </c>
      <c r="E53" s="8">
        <f>SUM(E54)</f>
        <v>2532</v>
      </c>
      <c r="F53" s="8">
        <f>SUM(F54)</f>
        <v>2532</v>
      </c>
      <c r="G53" s="118">
        <f t="shared" si="3"/>
        <v>100</v>
      </c>
    </row>
    <row r="54" spans="1:7" ht="12.75">
      <c r="A54" s="96"/>
      <c r="B54" s="47"/>
      <c r="C54" s="44" t="s">
        <v>172</v>
      </c>
      <c r="D54" s="114" t="s">
        <v>34</v>
      </c>
      <c r="E54" s="11">
        <v>2532</v>
      </c>
      <c r="F54" s="11">
        <v>2532</v>
      </c>
      <c r="G54" s="76">
        <f t="shared" si="3"/>
        <v>100</v>
      </c>
    </row>
    <row r="55" spans="1:7" ht="25.5">
      <c r="A55" s="96"/>
      <c r="B55" s="52">
        <v>75807</v>
      </c>
      <c r="C55" s="44"/>
      <c r="D55" s="134" t="s">
        <v>173</v>
      </c>
      <c r="E55" s="7">
        <f>SUM(E56)</f>
        <v>1400221</v>
      </c>
      <c r="F55" s="7">
        <f>SUM(F56)</f>
        <v>1400221</v>
      </c>
      <c r="G55" s="76">
        <f t="shared" si="3"/>
        <v>100</v>
      </c>
    </row>
    <row r="56" spans="1:7" ht="12.75">
      <c r="A56" s="96"/>
      <c r="B56" s="52"/>
      <c r="C56" s="44" t="s">
        <v>172</v>
      </c>
      <c r="D56" s="115" t="s">
        <v>34</v>
      </c>
      <c r="E56" s="11">
        <v>1400221</v>
      </c>
      <c r="F56" s="11">
        <v>1400221</v>
      </c>
      <c r="G56" s="76">
        <f t="shared" si="3"/>
        <v>100</v>
      </c>
    </row>
    <row r="57" spans="1:7" ht="12.75">
      <c r="A57" s="96"/>
      <c r="B57" s="52">
        <v>75814</v>
      </c>
      <c r="C57" s="44"/>
      <c r="D57" s="134" t="s">
        <v>37</v>
      </c>
      <c r="E57" s="8">
        <f>SUM(E58)</f>
        <v>31560</v>
      </c>
      <c r="F57" s="8">
        <f>SUM(F58)</f>
        <v>11528</v>
      </c>
      <c r="G57" s="118">
        <f t="shared" si="3"/>
        <v>36.52724968314322</v>
      </c>
    </row>
    <row r="58" spans="1:7" ht="12.75">
      <c r="A58" s="125"/>
      <c r="B58" s="47"/>
      <c r="C58" s="44" t="s">
        <v>174</v>
      </c>
      <c r="D58" s="114" t="s">
        <v>38</v>
      </c>
      <c r="E58" s="11">
        <v>31560</v>
      </c>
      <c r="F58" s="11">
        <v>11528</v>
      </c>
      <c r="G58" s="76">
        <f t="shared" si="3"/>
        <v>36.52724968314322</v>
      </c>
    </row>
    <row r="59" spans="1:7" ht="12.75">
      <c r="A59" s="125"/>
      <c r="B59" s="52">
        <v>75831</v>
      </c>
      <c r="C59" s="44"/>
      <c r="D59" s="134" t="s">
        <v>175</v>
      </c>
      <c r="E59" s="7">
        <f>SUM(E60)</f>
        <v>126803</v>
      </c>
      <c r="F59" s="7">
        <f>SUM(F60)</f>
        <v>126803</v>
      </c>
      <c r="G59" s="76">
        <f t="shared" si="3"/>
        <v>100</v>
      </c>
    </row>
    <row r="60" spans="1:7" ht="12.75">
      <c r="A60" s="126"/>
      <c r="B60" s="67"/>
      <c r="C60" s="45" t="s">
        <v>172</v>
      </c>
      <c r="D60" s="116" t="s">
        <v>34</v>
      </c>
      <c r="E60" s="9">
        <v>126803</v>
      </c>
      <c r="F60" s="9">
        <v>126803</v>
      </c>
      <c r="G60" s="78">
        <f t="shared" si="3"/>
        <v>100</v>
      </c>
    </row>
    <row r="61" spans="1:7" ht="12.75">
      <c r="A61" s="125">
        <v>801</v>
      </c>
      <c r="B61" s="51"/>
      <c r="C61" s="46"/>
      <c r="D61" s="113" t="s">
        <v>72</v>
      </c>
      <c r="E61" s="65">
        <f>E62+E65+E69+E71</f>
        <v>658058</v>
      </c>
      <c r="F61" s="10">
        <f>F62+F65+F69+F71</f>
        <v>636332</v>
      </c>
      <c r="G61" s="120">
        <f t="shared" si="3"/>
        <v>96.69846730835276</v>
      </c>
    </row>
    <row r="62" spans="1:7" ht="12.75">
      <c r="A62" s="125"/>
      <c r="B62" s="52">
        <v>80101</v>
      </c>
      <c r="C62" s="44"/>
      <c r="D62" s="145" t="s">
        <v>106</v>
      </c>
      <c r="E62" s="65">
        <f>SUM(E63:E64)</f>
        <v>100400</v>
      </c>
      <c r="F62" s="7">
        <f>SUM(F63:F64)</f>
        <v>100077</v>
      </c>
      <c r="G62" s="120">
        <f t="shared" si="3"/>
        <v>99.67828685258964</v>
      </c>
    </row>
    <row r="63" spans="1:7" ht="12.75">
      <c r="A63" s="125"/>
      <c r="B63" s="47"/>
      <c r="C63" s="44" t="s">
        <v>149</v>
      </c>
      <c r="D63" s="115" t="s">
        <v>13</v>
      </c>
      <c r="E63" s="86">
        <v>400</v>
      </c>
      <c r="F63" s="12">
        <v>77</v>
      </c>
      <c r="G63" s="120">
        <f t="shared" si="3"/>
        <v>19.25</v>
      </c>
    </row>
    <row r="64" spans="1:7" ht="51">
      <c r="A64" s="125"/>
      <c r="B64" s="47"/>
      <c r="C64" s="44" t="s">
        <v>187</v>
      </c>
      <c r="D64" s="115" t="s">
        <v>188</v>
      </c>
      <c r="E64" s="86">
        <v>100000</v>
      </c>
      <c r="F64" s="12">
        <v>100000</v>
      </c>
      <c r="G64" s="120">
        <f>F64/F64%</f>
        <v>100</v>
      </c>
    </row>
    <row r="65" spans="1:7" ht="12.75">
      <c r="A65" s="125"/>
      <c r="B65" s="52">
        <v>80104</v>
      </c>
      <c r="C65" s="44"/>
      <c r="D65" s="134" t="s">
        <v>40</v>
      </c>
      <c r="E65" s="94">
        <f>SUM(E66:E68)</f>
        <v>557058</v>
      </c>
      <c r="F65" s="8">
        <f>SUM(F66:F68)</f>
        <v>536059</v>
      </c>
      <c r="G65" s="143">
        <f t="shared" si="3"/>
        <v>96.23037457499937</v>
      </c>
    </row>
    <row r="66" spans="1:7" ht="12.75">
      <c r="A66" s="125"/>
      <c r="B66" s="47"/>
      <c r="C66" s="44" t="s">
        <v>176</v>
      </c>
      <c r="D66" s="115" t="s">
        <v>2</v>
      </c>
      <c r="E66" s="86">
        <v>554858</v>
      </c>
      <c r="F66" s="12">
        <v>534600</v>
      </c>
      <c r="G66" s="120">
        <f t="shared" si="3"/>
        <v>96.3489757739818</v>
      </c>
    </row>
    <row r="67" spans="1:7" ht="12.75">
      <c r="A67" s="125"/>
      <c r="B67" s="47"/>
      <c r="C67" s="44" t="s">
        <v>174</v>
      </c>
      <c r="D67" s="115" t="s">
        <v>38</v>
      </c>
      <c r="E67" s="86">
        <v>300</v>
      </c>
      <c r="F67" s="12">
        <v>45</v>
      </c>
      <c r="G67" s="120">
        <f t="shared" si="3"/>
        <v>15</v>
      </c>
    </row>
    <row r="68" spans="1:7" ht="12.75">
      <c r="A68" s="125"/>
      <c r="B68" s="47"/>
      <c r="C68" s="44" t="s">
        <v>149</v>
      </c>
      <c r="D68" s="115" t="s">
        <v>13</v>
      </c>
      <c r="E68" s="86">
        <v>1900</v>
      </c>
      <c r="F68" s="12">
        <v>1414</v>
      </c>
      <c r="G68" s="120">
        <f t="shared" si="3"/>
        <v>74.42105263157895</v>
      </c>
    </row>
    <row r="69" spans="1:7" ht="12.75">
      <c r="A69" s="125"/>
      <c r="B69" s="52">
        <v>80110</v>
      </c>
      <c r="C69" s="44"/>
      <c r="D69" s="134" t="s">
        <v>177</v>
      </c>
      <c r="E69" s="94">
        <f>SUM(E70)</f>
        <v>200</v>
      </c>
      <c r="F69" s="8">
        <f>SUM(F70)</f>
        <v>58</v>
      </c>
      <c r="G69" s="120">
        <f t="shared" si="3"/>
        <v>29</v>
      </c>
    </row>
    <row r="70" spans="1:7" ht="12.75">
      <c r="A70" s="125"/>
      <c r="B70" s="47"/>
      <c r="C70" s="44" t="s">
        <v>149</v>
      </c>
      <c r="D70" s="115" t="s">
        <v>13</v>
      </c>
      <c r="E70" s="86">
        <v>200</v>
      </c>
      <c r="F70" s="12">
        <v>58</v>
      </c>
      <c r="G70" s="120">
        <f t="shared" si="3"/>
        <v>29</v>
      </c>
    </row>
    <row r="71" spans="1:7" ht="25.5">
      <c r="A71" s="125"/>
      <c r="B71" s="52">
        <v>80114</v>
      </c>
      <c r="C71" s="44"/>
      <c r="D71" s="134" t="s">
        <v>139</v>
      </c>
      <c r="E71" s="94">
        <f>SUM(E72:E73)</f>
        <v>400</v>
      </c>
      <c r="F71" s="8">
        <f>SUM(F72:F73)</f>
        <v>138</v>
      </c>
      <c r="G71" s="143">
        <f t="shared" si="3"/>
        <v>34.5</v>
      </c>
    </row>
    <row r="72" spans="1:7" ht="12.75">
      <c r="A72" s="125"/>
      <c r="B72" s="47"/>
      <c r="C72" s="44" t="s">
        <v>174</v>
      </c>
      <c r="D72" s="115" t="s">
        <v>38</v>
      </c>
      <c r="E72" s="86">
        <v>300</v>
      </c>
      <c r="F72" s="12">
        <v>60</v>
      </c>
      <c r="G72" s="120">
        <f t="shared" si="3"/>
        <v>20</v>
      </c>
    </row>
    <row r="73" spans="1:7" ht="12.75">
      <c r="A73" s="126"/>
      <c r="B73" s="49"/>
      <c r="C73" s="45" t="s">
        <v>149</v>
      </c>
      <c r="D73" s="146" t="s">
        <v>13</v>
      </c>
      <c r="E73" s="147">
        <v>100</v>
      </c>
      <c r="F73" s="68">
        <v>78</v>
      </c>
      <c r="G73" s="123">
        <f t="shared" si="3"/>
        <v>78</v>
      </c>
    </row>
    <row r="74" spans="1:7" ht="12.75">
      <c r="A74" s="95">
        <v>852</v>
      </c>
      <c r="B74" s="51"/>
      <c r="C74" s="46"/>
      <c r="D74" s="113" t="s">
        <v>141</v>
      </c>
      <c r="E74" s="10">
        <f>E75+E77</f>
        <v>30000</v>
      </c>
      <c r="F74" s="10">
        <f>F75+F77</f>
        <v>38911</v>
      </c>
      <c r="G74" s="119">
        <f t="shared" si="3"/>
        <v>129.70333333333335</v>
      </c>
    </row>
    <row r="75" spans="1:7" ht="12.75">
      <c r="A75" s="148"/>
      <c r="B75" s="52">
        <v>85219</v>
      </c>
      <c r="C75" s="137"/>
      <c r="D75" s="134" t="s">
        <v>88</v>
      </c>
      <c r="E75" s="8">
        <f>SUM(E76)</f>
        <v>0</v>
      </c>
      <c r="F75" s="8">
        <f>SUM(F76)</f>
        <v>172</v>
      </c>
      <c r="G75" s="142">
        <v>0</v>
      </c>
    </row>
    <row r="76" spans="1:7" ht="12.75">
      <c r="A76" s="125"/>
      <c r="B76" s="47"/>
      <c r="C76" s="44" t="s">
        <v>174</v>
      </c>
      <c r="D76" s="115" t="s">
        <v>38</v>
      </c>
      <c r="E76" s="12">
        <v>0</v>
      </c>
      <c r="F76" s="12">
        <v>172</v>
      </c>
      <c r="G76" s="142">
        <v>0</v>
      </c>
    </row>
    <row r="77" spans="1:7" ht="25.5">
      <c r="A77" s="96"/>
      <c r="B77" s="52">
        <v>85228</v>
      </c>
      <c r="C77" s="44"/>
      <c r="D77" s="134" t="s">
        <v>39</v>
      </c>
      <c r="E77" s="8">
        <f>SUM(E78)</f>
        <v>30000</v>
      </c>
      <c r="F77" s="8">
        <f>SUM(F78)</f>
        <v>38739</v>
      </c>
      <c r="G77" s="143">
        <f aca="true" t="shared" si="4" ref="G77:G84">F77/E77%</f>
        <v>129.13</v>
      </c>
    </row>
    <row r="78" spans="1:7" ht="12.75">
      <c r="A78" s="96"/>
      <c r="B78" s="49"/>
      <c r="C78" s="45" t="s">
        <v>176</v>
      </c>
      <c r="D78" s="116" t="s">
        <v>2</v>
      </c>
      <c r="E78" s="9">
        <v>30000</v>
      </c>
      <c r="F78" s="9">
        <v>38739</v>
      </c>
      <c r="G78" s="123">
        <f t="shared" si="4"/>
        <v>129.13</v>
      </c>
    </row>
    <row r="79" spans="1:7" ht="25.5">
      <c r="A79" s="79">
        <v>900</v>
      </c>
      <c r="B79" s="51"/>
      <c r="C79" s="46"/>
      <c r="D79" s="113" t="s">
        <v>9</v>
      </c>
      <c r="E79" s="10">
        <f>E80+E84</f>
        <v>2107832</v>
      </c>
      <c r="F79" s="7">
        <f>F80+F84</f>
        <v>2021987</v>
      </c>
      <c r="G79" s="142">
        <f t="shared" si="4"/>
        <v>95.92733196953078</v>
      </c>
    </row>
    <row r="80" spans="1:7" ht="12.75">
      <c r="A80" s="81"/>
      <c r="B80" s="52">
        <v>90001</v>
      </c>
      <c r="C80" s="44"/>
      <c r="D80" s="134" t="s">
        <v>89</v>
      </c>
      <c r="E80" s="8">
        <f>SUM(E81:E83)</f>
        <v>67384</v>
      </c>
      <c r="F80" s="8">
        <f>SUM(F81:F83)</f>
        <v>42619</v>
      </c>
      <c r="G80" s="143">
        <f t="shared" si="4"/>
        <v>63.247952036091654</v>
      </c>
    </row>
    <row r="81" spans="1:7" ht="25.5">
      <c r="A81" s="81"/>
      <c r="B81" s="47"/>
      <c r="C81" s="44" t="s">
        <v>151</v>
      </c>
      <c r="D81" s="115" t="s">
        <v>118</v>
      </c>
      <c r="E81" s="12">
        <v>46644</v>
      </c>
      <c r="F81" s="12">
        <v>42619</v>
      </c>
      <c r="G81" s="121">
        <f t="shared" si="4"/>
        <v>91.37080867850099</v>
      </c>
    </row>
    <row r="82" spans="1:7" ht="51">
      <c r="A82" s="81"/>
      <c r="B82" s="47"/>
      <c r="C82" s="44" t="s">
        <v>187</v>
      </c>
      <c r="D82" s="115" t="s">
        <v>188</v>
      </c>
      <c r="E82" s="12">
        <v>2440</v>
      </c>
      <c r="F82" s="12">
        <v>0</v>
      </c>
      <c r="G82" s="121">
        <v>0</v>
      </c>
    </row>
    <row r="83" spans="1:7" ht="51">
      <c r="A83" s="81"/>
      <c r="B83" s="47"/>
      <c r="C83" s="44" t="s">
        <v>189</v>
      </c>
      <c r="D83" s="115" t="s">
        <v>188</v>
      </c>
      <c r="E83" s="12">
        <v>18300</v>
      </c>
      <c r="F83" s="12">
        <v>0</v>
      </c>
      <c r="G83" s="121">
        <v>0</v>
      </c>
    </row>
    <row r="84" spans="1:7" ht="12.75">
      <c r="A84" s="75"/>
      <c r="B84" s="52">
        <v>90095</v>
      </c>
      <c r="C84" s="44"/>
      <c r="D84" s="134" t="s">
        <v>1</v>
      </c>
      <c r="E84" s="8">
        <f>SUM(E85:E94)</f>
        <v>2040448</v>
      </c>
      <c r="F84" s="8">
        <f>SUM(F85:F94)</f>
        <v>1979368</v>
      </c>
      <c r="G84" s="143">
        <f t="shared" si="4"/>
        <v>97.00653974029233</v>
      </c>
    </row>
    <row r="85" spans="1:7" ht="12.75">
      <c r="A85" s="75"/>
      <c r="B85" s="47"/>
      <c r="C85" s="44" t="s">
        <v>178</v>
      </c>
      <c r="D85" s="114" t="s">
        <v>41</v>
      </c>
      <c r="E85" s="11"/>
      <c r="F85" s="11"/>
      <c r="G85" s="120"/>
    </row>
    <row r="86" spans="1:7" ht="12.75">
      <c r="A86" s="75"/>
      <c r="B86" s="47"/>
      <c r="C86" s="44"/>
      <c r="D86" s="114" t="s">
        <v>48</v>
      </c>
      <c r="E86" s="11">
        <v>10000</v>
      </c>
      <c r="F86" s="11">
        <v>9686</v>
      </c>
      <c r="G86" s="120">
        <f>F86/E86%</f>
        <v>96.86</v>
      </c>
    </row>
    <row r="87" spans="1:7" ht="12.75">
      <c r="A87" s="75"/>
      <c r="B87" s="47"/>
      <c r="C87" s="44" t="s">
        <v>152</v>
      </c>
      <c r="D87" s="114" t="s">
        <v>42</v>
      </c>
      <c r="E87" s="11"/>
      <c r="F87" s="11"/>
      <c r="G87" s="120"/>
    </row>
    <row r="88" spans="1:7" ht="12.75">
      <c r="A88" s="75"/>
      <c r="B88" s="47"/>
      <c r="C88" s="44"/>
      <c r="D88" s="114" t="s">
        <v>49</v>
      </c>
      <c r="E88" s="11">
        <v>1750000</v>
      </c>
      <c r="F88" s="11">
        <v>1785000</v>
      </c>
      <c r="G88" s="120">
        <f>F88/E88%</f>
        <v>102</v>
      </c>
    </row>
    <row r="89" spans="1:7" ht="12.75">
      <c r="A89" s="75"/>
      <c r="B89" s="47"/>
      <c r="C89" s="44" t="s">
        <v>153</v>
      </c>
      <c r="D89" s="114" t="s">
        <v>43</v>
      </c>
      <c r="E89" s="11"/>
      <c r="F89" s="11"/>
      <c r="G89" s="120"/>
    </row>
    <row r="90" spans="1:7" ht="12.75">
      <c r="A90" s="77"/>
      <c r="B90" s="49"/>
      <c r="C90" s="45"/>
      <c r="D90" s="116" t="s">
        <v>50</v>
      </c>
      <c r="E90" s="9">
        <v>20000</v>
      </c>
      <c r="F90" s="9">
        <v>0</v>
      </c>
      <c r="G90" s="123">
        <f aca="true" t="shared" si="5" ref="G90:G97">F90/E90%</f>
        <v>0</v>
      </c>
    </row>
    <row r="91" spans="1:7" ht="25.5">
      <c r="A91" s="155"/>
      <c r="B91" s="51"/>
      <c r="C91" s="46" t="s">
        <v>151</v>
      </c>
      <c r="D91" s="154" t="s">
        <v>118</v>
      </c>
      <c r="E91" s="69">
        <v>5365</v>
      </c>
      <c r="F91" s="69">
        <v>5087</v>
      </c>
      <c r="G91" s="108">
        <f t="shared" si="5"/>
        <v>94.81826654240447</v>
      </c>
    </row>
    <row r="92" spans="1:7" ht="12.75">
      <c r="A92" s="75"/>
      <c r="B92" s="47"/>
      <c r="C92" s="44" t="s">
        <v>149</v>
      </c>
      <c r="D92" s="114" t="s">
        <v>13</v>
      </c>
      <c r="E92" s="11">
        <v>9800</v>
      </c>
      <c r="F92" s="11">
        <v>19595</v>
      </c>
      <c r="G92" s="120">
        <f t="shared" si="5"/>
        <v>199.94897959183675</v>
      </c>
    </row>
    <row r="93" spans="1:7" ht="51">
      <c r="A93" s="75"/>
      <c r="B93" s="47"/>
      <c r="C93" s="44" t="s">
        <v>187</v>
      </c>
      <c r="D93" s="115" t="s">
        <v>188</v>
      </c>
      <c r="E93" s="11">
        <v>160000</v>
      </c>
      <c r="F93" s="11">
        <v>160000</v>
      </c>
      <c r="G93" s="120">
        <f>F93/E93%</f>
        <v>100</v>
      </c>
    </row>
    <row r="94" spans="1:7" ht="51">
      <c r="A94" s="75"/>
      <c r="B94" s="47"/>
      <c r="C94" s="44" t="s">
        <v>189</v>
      </c>
      <c r="D94" s="115" t="s">
        <v>188</v>
      </c>
      <c r="E94" s="11">
        <v>85283</v>
      </c>
      <c r="F94" s="11">
        <v>0</v>
      </c>
      <c r="G94" s="120">
        <v>0</v>
      </c>
    </row>
    <row r="95" spans="1:7" ht="25.5">
      <c r="A95" s="95">
        <v>921</v>
      </c>
      <c r="B95" s="51"/>
      <c r="C95" s="46"/>
      <c r="D95" s="113" t="s">
        <v>97</v>
      </c>
      <c r="E95" s="64">
        <f>SUM(E96)</f>
        <v>62000</v>
      </c>
      <c r="F95" s="10">
        <f>SUM(F96)</f>
        <v>60296</v>
      </c>
      <c r="G95" s="119">
        <f t="shared" si="5"/>
        <v>97.2516129032258</v>
      </c>
    </row>
    <row r="96" spans="1:7" ht="12.75">
      <c r="A96" s="96"/>
      <c r="B96" s="52">
        <v>92195</v>
      </c>
      <c r="C96" s="44"/>
      <c r="D96" s="134" t="s">
        <v>1</v>
      </c>
      <c r="E96" s="94">
        <f>SUM(E97:E101)</f>
        <v>62000</v>
      </c>
      <c r="F96" s="8">
        <f>SUM(F97:F101)</f>
        <v>60296</v>
      </c>
      <c r="G96" s="143">
        <f t="shared" si="5"/>
        <v>97.2516129032258</v>
      </c>
    </row>
    <row r="97" spans="1:7" ht="25.5">
      <c r="A97" s="96"/>
      <c r="B97" s="47"/>
      <c r="C97" s="44" t="s">
        <v>151</v>
      </c>
      <c r="D97" s="114" t="s">
        <v>118</v>
      </c>
      <c r="E97" s="61">
        <v>33000</v>
      </c>
      <c r="F97" s="11">
        <v>46650</v>
      </c>
      <c r="G97" s="120">
        <f t="shared" si="5"/>
        <v>141.36363636363637</v>
      </c>
    </row>
    <row r="98" spans="1:7" ht="12.75" hidden="1">
      <c r="A98" s="95">
        <v>926</v>
      </c>
      <c r="B98" s="47"/>
      <c r="C98" s="44"/>
      <c r="D98" s="145" t="s">
        <v>10</v>
      </c>
      <c r="E98" s="65"/>
      <c r="F98" s="7"/>
      <c r="G98" s="142"/>
    </row>
    <row r="99" spans="1:7" ht="12.75" hidden="1">
      <c r="A99" s="96"/>
      <c r="B99" s="52">
        <v>92604</v>
      </c>
      <c r="C99" s="44"/>
      <c r="D99" s="134" t="s">
        <v>44</v>
      </c>
      <c r="E99" s="94"/>
      <c r="F99" s="8"/>
      <c r="G99" s="143"/>
    </row>
    <row r="100" spans="1:7" ht="12.75">
      <c r="A100" s="96"/>
      <c r="B100" s="47"/>
      <c r="C100" s="44" t="s">
        <v>174</v>
      </c>
      <c r="D100" s="114" t="s">
        <v>38</v>
      </c>
      <c r="E100" s="61">
        <v>0</v>
      </c>
      <c r="F100" s="11">
        <v>472</v>
      </c>
      <c r="G100" s="120">
        <v>0</v>
      </c>
    </row>
    <row r="101" spans="1:7" ht="12.75">
      <c r="A101" s="122"/>
      <c r="B101" s="49"/>
      <c r="C101" s="45" t="s">
        <v>149</v>
      </c>
      <c r="D101" s="116" t="s">
        <v>13</v>
      </c>
      <c r="E101" s="66">
        <v>29000</v>
      </c>
      <c r="F101" s="9">
        <v>13174</v>
      </c>
      <c r="G101" s="123">
        <f>F101/E101%</f>
        <v>45.42758620689655</v>
      </c>
    </row>
    <row r="102" spans="1:7" ht="12.75">
      <c r="A102" s="175"/>
      <c r="B102" s="149"/>
      <c r="C102" s="150"/>
      <c r="D102" s="6"/>
      <c r="E102" s="11"/>
      <c r="F102" s="11"/>
      <c r="G102" s="176"/>
    </row>
    <row r="103" spans="1:7" ht="13.5" thickBot="1">
      <c r="A103" s="13"/>
      <c r="B103" s="14"/>
      <c r="C103" s="14"/>
      <c r="D103" s="15" t="s">
        <v>66</v>
      </c>
      <c r="E103" s="16">
        <f>E4+E7+E10+E16+E24+E48+E61+E74+E79+E95</f>
        <v>36260529</v>
      </c>
      <c r="F103" s="16">
        <f>F4+F7+F10+F16+F24+F48+F61+F74+F79+F95</f>
        <v>36055864</v>
      </c>
      <c r="G103" s="127">
        <f>F103/E103%</f>
        <v>99.43557083792132</v>
      </c>
    </row>
    <row r="104" spans="5:6" ht="12.75">
      <c r="E104" s="2"/>
      <c r="F104" s="2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66">
      <selection activeCell="I73" sqref="I73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5.125" style="0" customWidth="1"/>
    <col min="4" max="4" width="41.625" style="18" customWidth="1"/>
    <col min="5" max="5" width="10.375" style="0" customWidth="1"/>
    <col min="6" max="6" width="12.625" style="0" customWidth="1"/>
    <col min="7" max="7" width="0.12890625" style="0" hidden="1" customWidth="1"/>
    <col min="8" max="8" width="6.00390625" style="0" customWidth="1"/>
  </cols>
  <sheetData>
    <row r="1" ht="15.75">
      <c r="A1" s="17" t="s">
        <v>91</v>
      </c>
    </row>
    <row r="2" ht="13.5" thickBot="1"/>
    <row r="3" spans="1:8" ht="13.5" thickBot="1">
      <c r="A3" s="173" t="s">
        <v>55</v>
      </c>
      <c r="B3" s="158" t="s">
        <v>56</v>
      </c>
      <c r="C3" s="173" t="s">
        <v>57</v>
      </c>
      <c r="D3" s="159" t="s">
        <v>51</v>
      </c>
      <c r="E3" s="163" t="s">
        <v>52</v>
      </c>
      <c r="F3" s="163" t="s">
        <v>53</v>
      </c>
      <c r="G3" s="158" t="s">
        <v>54</v>
      </c>
      <c r="H3" s="174" t="s">
        <v>54</v>
      </c>
    </row>
    <row r="4" spans="1:8" ht="12.75">
      <c r="A4" s="157">
        <v>600</v>
      </c>
      <c r="B4" s="71"/>
      <c r="C4" s="99"/>
      <c r="D4" s="72" t="s">
        <v>3</v>
      </c>
      <c r="E4" s="135">
        <v>450000</v>
      </c>
      <c r="F4" s="73">
        <v>448517</v>
      </c>
      <c r="G4" s="162"/>
      <c r="H4" s="74">
        <f>F4/E4%</f>
        <v>99.67044444444444</v>
      </c>
    </row>
    <row r="5" spans="1:8" ht="12.75">
      <c r="A5" s="96"/>
      <c r="B5" s="52">
        <v>60014</v>
      </c>
      <c r="C5" s="59"/>
      <c r="D5" s="20" t="s">
        <v>73</v>
      </c>
      <c r="E5" s="94">
        <v>450000</v>
      </c>
      <c r="F5" s="8">
        <v>448517</v>
      </c>
      <c r="G5" s="89"/>
      <c r="H5" s="118">
        <v>99.67</v>
      </c>
    </row>
    <row r="6" spans="1:8" ht="12.75">
      <c r="A6" s="96"/>
      <c r="B6" s="47"/>
      <c r="C6" s="59">
        <v>2320</v>
      </c>
      <c r="D6" s="21" t="s">
        <v>129</v>
      </c>
      <c r="E6" s="61"/>
      <c r="F6" s="11"/>
      <c r="G6" s="85"/>
      <c r="H6" s="120"/>
    </row>
    <row r="7" spans="1:8" ht="12.75">
      <c r="A7" s="96"/>
      <c r="B7" s="47"/>
      <c r="C7" s="59"/>
      <c r="D7" s="21" t="s">
        <v>74</v>
      </c>
      <c r="E7" s="61"/>
      <c r="F7" s="11"/>
      <c r="G7" s="85"/>
      <c r="H7" s="76"/>
    </row>
    <row r="8" spans="1:8" ht="12.75">
      <c r="A8" s="96"/>
      <c r="B8" s="49"/>
      <c r="C8" s="63"/>
      <c r="D8" s="31" t="s">
        <v>75</v>
      </c>
      <c r="E8" s="66">
        <v>450000</v>
      </c>
      <c r="F8" s="9">
        <v>448517</v>
      </c>
      <c r="G8" s="90"/>
      <c r="H8" s="78">
        <f>F8/E8%</f>
        <v>99.67044444444444</v>
      </c>
    </row>
    <row r="9" spans="1:8" ht="12.75">
      <c r="A9" s="95">
        <v>750</v>
      </c>
      <c r="B9" s="51"/>
      <c r="C9" s="62"/>
      <c r="D9" s="30" t="s">
        <v>5</v>
      </c>
      <c r="E9" s="64">
        <v>191882</v>
      </c>
      <c r="F9" s="10">
        <v>191882</v>
      </c>
      <c r="G9" s="88"/>
      <c r="H9" s="80">
        <f>F9/E9%</f>
        <v>100</v>
      </c>
    </row>
    <row r="10" spans="1:8" ht="12.75">
      <c r="A10" s="96"/>
      <c r="B10" s="52">
        <v>75011</v>
      </c>
      <c r="C10" s="59"/>
      <c r="D10" s="20" t="s">
        <v>76</v>
      </c>
      <c r="E10" s="94">
        <v>191882</v>
      </c>
      <c r="F10" s="8">
        <v>191882</v>
      </c>
      <c r="G10" s="89"/>
      <c r="H10" s="118">
        <v>100</v>
      </c>
    </row>
    <row r="11" spans="1:8" ht="12.75">
      <c r="A11" s="96"/>
      <c r="B11" s="47"/>
      <c r="C11" s="59">
        <v>2010</v>
      </c>
      <c r="D11" s="21" t="s">
        <v>77</v>
      </c>
      <c r="E11" s="61"/>
      <c r="F11" s="11"/>
      <c r="G11" s="85"/>
      <c r="H11" s="120"/>
    </row>
    <row r="12" spans="1:8" ht="12.75">
      <c r="A12" s="96"/>
      <c r="B12" s="47"/>
      <c r="C12" s="59"/>
      <c r="D12" s="21" t="s">
        <v>78</v>
      </c>
      <c r="E12" s="61"/>
      <c r="F12" s="11"/>
      <c r="G12" s="85"/>
      <c r="H12" s="76"/>
    </row>
    <row r="13" spans="1:8" ht="12.75">
      <c r="A13" s="96"/>
      <c r="B13" s="47"/>
      <c r="C13" s="59"/>
      <c r="D13" s="21" t="s">
        <v>79</v>
      </c>
      <c r="E13" s="61"/>
      <c r="F13" s="11"/>
      <c r="G13" s="85"/>
      <c r="H13" s="76"/>
    </row>
    <row r="14" spans="1:8" ht="12.75">
      <c r="A14" s="96"/>
      <c r="B14" s="49"/>
      <c r="C14" s="59"/>
      <c r="D14" s="31" t="s">
        <v>80</v>
      </c>
      <c r="E14" s="61">
        <v>191882</v>
      </c>
      <c r="F14" s="9">
        <v>191882</v>
      </c>
      <c r="G14" s="85"/>
      <c r="H14" s="76">
        <v>100</v>
      </c>
    </row>
    <row r="15" spans="1:8" ht="38.25">
      <c r="A15" s="95">
        <v>751</v>
      </c>
      <c r="B15" s="51"/>
      <c r="C15" s="62"/>
      <c r="D15" s="30" t="s">
        <v>69</v>
      </c>
      <c r="E15" s="64">
        <f>E21+E16</f>
        <v>37858</v>
      </c>
      <c r="F15" s="10">
        <f>F21+F16</f>
        <v>37841</v>
      </c>
      <c r="G15" s="91"/>
      <c r="H15" s="80">
        <f>F15/E15%</f>
        <v>99.95509535633155</v>
      </c>
    </row>
    <row r="16" spans="1:8" ht="25.5">
      <c r="A16" s="96"/>
      <c r="B16" s="52">
        <v>75101</v>
      </c>
      <c r="C16" s="59"/>
      <c r="D16" s="20" t="s">
        <v>81</v>
      </c>
      <c r="E16" s="94">
        <v>4827</v>
      </c>
      <c r="F16" s="8">
        <v>4819</v>
      </c>
      <c r="G16" s="89"/>
      <c r="H16" s="118">
        <f>F16/E16%</f>
        <v>99.83426558939298</v>
      </c>
    </row>
    <row r="17" spans="1:8" ht="12.75">
      <c r="A17" s="96"/>
      <c r="B17" s="47"/>
      <c r="C17" s="59">
        <v>2010</v>
      </c>
      <c r="D17" s="21" t="s">
        <v>77</v>
      </c>
      <c r="E17" s="61"/>
      <c r="F17" s="11"/>
      <c r="G17" s="85"/>
      <c r="H17" s="120"/>
    </row>
    <row r="18" spans="1:8" ht="12.75">
      <c r="A18" s="96"/>
      <c r="B18" s="47"/>
      <c r="C18" s="59"/>
      <c r="D18" s="21" t="s">
        <v>78</v>
      </c>
      <c r="E18" s="61"/>
      <c r="F18" s="11"/>
      <c r="G18" s="85"/>
      <c r="H18" s="76"/>
    </row>
    <row r="19" spans="1:8" ht="12.75">
      <c r="A19" s="96"/>
      <c r="B19" s="47"/>
      <c r="C19" s="59"/>
      <c r="D19" s="21" t="s">
        <v>79</v>
      </c>
      <c r="E19" s="61"/>
      <c r="F19" s="11"/>
      <c r="G19" s="85"/>
      <c r="H19" s="76"/>
    </row>
    <row r="20" spans="1:8" ht="12.75">
      <c r="A20" s="96"/>
      <c r="B20" s="47"/>
      <c r="C20" s="59"/>
      <c r="D20" s="21" t="s">
        <v>80</v>
      </c>
      <c r="E20" s="61">
        <v>4827</v>
      </c>
      <c r="F20" s="11">
        <v>4819</v>
      </c>
      <c r="G20" s="85"/>
      <c r="H20" s="76">
        <f>F20/E20%</f>
        <v>99.83426558939298</v>
      </c>
    </row>
    <row r="21" spans="1:8" ht="12.75">
      <c r="A21" s="96"/>
      <c r="B21" s="52">
        <v>75113</v>
      </c>
      <c r="C21" s="59"/>
      <c r="D21" s="20" t="s">
        <v>136</v>
      </c>
      <c r="E21" s="94">
        <v>33031</v>
      </c>
      <c r="F21" s="8">
        <v>33022</v>
      </c>
      <c r="G21" s="89"/>
      <c r="H21" s="118">
        <f>F21/E21%</f>
        <v>99.97275286851745</v>
      </c>
    </row>
    <row r="22" spans="1:8" ht="12.75">
      <c r="A22" s="96"/>
      <c r="B22" s="47"/>
      <c r="C22" s="59">
        <v>2010</v>
      </c>
      <c r="D22" s="21" t="s">
        <v>77</v>
      </c>
      <c r="E22" s="61"/>
      <c r="F22" s="11"/>
      <c r="G22" s="85"/>
      <c r="H22" s="120"/>
    </row>
    <row r="23" spans="1:8" ht="12.75">
      <c r="A23" s="96"/>
      <c r="B23" s="47"/>
      <c r="C23" s="59"/>
      <c r="D23" s="21" t="s">
        <v>78</v>
      </c>
      <c r="E23" s="61"/>
      <c r="F23" s="11"/>
      <c r="G23" s="85"/>
      <c r="H23" s="76"/>
    </row>
    <row r="24" spans="1:8" ht="12.75">
      <c r="A24" s="96"/>
      <c r="B24" s="47"/>
      <c r="C24" s="59"/>
      <c r="D24" s="21" t="s">
        <v>79</v>
      </c>
      <c r="E24" s="61"/>
      <c r="F24" s="11"/>
      <c r="G24" s="85"/>
      <c r="H24" s="76"/>
    </row>
    <row r="25" spans="1:8" ht="12.75">
      <c r="A25" s="122"/>
      <c r="B25" s="49"/>
      <c r="C25" s="63"/>
      <c r="D25" s="31" t="s">
        <v>80</v>
      </c>
      <c r="E25" s="66">
        <v>33031</v>
      </c>
      <c r="F25" s="9">
        <v>33022</v>
      </c>
      <c r="G25" s="90"/>
      <c r="H25" s="76">
        <f>F25/E25%</f>
        <v>99.97275286851745</v>
      </c>
    </row>
    <row r="26" spans="1:8" ht="12.75">
      <c r="A26" s="95">
        <v>752</v>
      </c>
      <c r="B26" s="51"/>
      <c r="C26" s="62"/>
      <c r="D26" s="30" t="s">
        <v>70</v>
      </c>
      <c r="E26" s="64">
        <v>2000</v>
      </c>
      <c r="F26" s="10">
        <v>2000</v>
      </c>
      <c r="G26" s="88"/>
      <c r="H26" s="80">
        <f>F26/E26%</f>
        <v>100</v>
      </c>
    </row>
    <row r="27" spans="1:8" ht="12.75">
      <c r="A27" s="96"/>
      <c r="B27" s="52">
        <v>75212</v>
      </c>
      <c r="C27" s="59"/>
      <c r="D27" s="20" t="s">
        <v>82</v>
      </c>
      <c r="E27" s="94">
        <v>2000</v>
      </c>
      <c r="F27" s="8">
        <v>2000</v>
      </c>
      <c r="G27" s="89"/>
      <c r="H27" s="118">
        <f>F27/E27%</f>
        <v>100</v>
      </c>
    </row>
    <row r="28" spans="1:8" ht="12.75">
      <c r="A28" s="96"/>
      <c r="B28" s="47"/>
      <c r="C28" s="59">
        <v>2010</v>
      </c>
      <c r="D28" s="21" t="s">
        <v>77</v>
      </c>
      <c r="E28" s="61"/>
      <c r="F28" s="11"/>
      <c r="G28" s="85"/>
      <c r="H28" s="120"/>
    </row>
    <row r="29" spans="1:8" ht="12.75">
      <c r="A29" s="96"/>
      <c r="B29" s="47"/>
      <c r="C29" s="59"/>
      <c r="D29" s="21" t="s">
        <v>78</v>
      </c>
      <c r="E29" s="61"/>
      <c r="F29" s="11"/>
      <c r="G29" s="85"/>
      <c r="H29" s="76"/>
    </row>
    <row r="30" spans="1:8" ht="12.75">
      <c r="A30" s="96"/>
      <c r="B30" s="47"/>
      <c r="C30" s="59"/>
      <c r="D30" s="21" t="s">
        <v>79</v>
      </c>
      <c r="E30" s="61"/>
      <c r="F30" s="11"/>
      <c r="G30" s="85"/>
      <c r="H30" s="76"/>
    </row>
    <row r="31" spans="1:8" ht="12.75">
      <c r="A31" s="122"/>
      <c r="B31" s="49"/>
      <c r="C31" s="63"/>
      <c r="D31" s="31" t="s">
        <v>80</v>
      </c>
      <c r="E31" s="66">
        <v>2000</v>
      </c>
      <c r="F31" s="9">
        <v>2000</v>
      </c>
      <c r="G31" s="90"/>
      <c r="H31" s="78">
        <f>F31/E31%</f>
        <v>100</v>
      </c>
    </row>
    <row r="32" spans="1:8" ht="25.5">
      <c r="A32" s="95">
        <v>754</v>
      </c>
      <c r="B32" s="51"/>
      <c r="C32" s="62"/>
      <c r="D32" s="30" t="s">
        <v>71</v>
      </c>
      <c r="E32" s="64">
        <v>1500</v>
      </c>
      <c r="F32" s="10">
        <v>1500</v>
      </c>
      <c r="G32" s="88"/>
      <c r="H32" s="83">
        <f>F32/E32%</f>
        <v>100</v>
      </c>
    </row>
    <row r="33" spans="1:8" ht="12.75">
      <c r="A33" s="96"/>
      <c r="B33" s="52">
        <v>75414</v>
      </c>
      <c r="C33" s="59"/>
      <c r="D33" s="20" t="s">
        <v>83</v>
      </c>
      <c r="E33" s="94">
        <v>1500</v>
      </c>
      <c r="F33" s="8">
        <v>1500</v>
      </c>
      <c r="G33" s="89"/>
      <c r="H33" s="118">
        <f>F33/E33%</f>
        <v>100</v>
      </c>
    </row>
    <row r="34" spans="1:8" ht="12.75">
      <c r="A34" s="96"/>
      <c r="B34" s="47"/>
      <c r="C34" s="59">
        <v>2010</v>
      </c>
      <c r="D34" s="21" t="s">
        <v>77</v>
      </c>
      <c r="E34" s="61"/>
      <c r="F34" s="11"/>
      <c r="G34" s="85"/>
      <c r="H34" s="120"/>
    </row>
    <row r="35" spans="1:8" ht="12.75">
      <c r="A35" s="96"/>
      <c r="B35" s="47"/>
      <c r="C35" s="59"/>
      <c r="D35" s="21" t="s">
        <v>78</v>
      </c>
      <c r="E35" s="61"/>
      <c r="F35" s="11"/>
      <c r="G35" s="85"/>
      <c r="H35" s="76"/>
    </row>
    <row r="36" spans="1:8" ht="12.75">
      <c r="A36" s="96"/>
      <c r="B36" s="47"/>
      <c r="C36" s="59"/>
      <c r="D36" s="21" t="s">
        <v>79</v>
      </c>
      <c r="E36" s="61"/>
      <c r="F36" s="11"/>
      <c r="G36" s="85"/>
      <c r="H36" s="76"/>
    </row>
    <row r="37" spans="1:8" ht="12.75">
      <c r="A37" s="122"/>
      <c r="B37" s="49"/>
      <c r="C37" s="63"/>
      <c r="D37" s="31" t="s">
        <v>80</v>
      </c>
      <c r="E37" s="66">
        <v>1500</v>
      </c>
      <c r="F37" s="9">
        <v>1500</v>
      </c>
      <c r="G37" s="90"/>
      <c r="H37" s="78">
        <f>F37/E37%</f>
        <v>100</v>
      </c>
    </row>
    <row r="38" spans="1:8" ht="12.75">
      <c r="A38" s="95">
        <v>801</v>
      </c>
      <c r="B38" s="51"/>
      <c r="C38" s="51"/>
      <c r="D38" s="30" t="s">
        <v>72</v>
      </c>
      <c r="E38" s="10">
        <v>8695</v>
      </c>
      <c r="F38" s="10">
        <v>8695</v>
      </c>
      <c r="G38" s="88"/>
      <c r="H38" s="80">
        <f>F38/E38%</f>
        <v>100</v>
      </c>
    </row>
    <row r="39" spans="1:8" ht="12.75">
      <c r="A39" s="96"/>
      <c r="B39" s="52">
        <v>80101</v>
      </c>
      <c r="C39" s="47"/>
      <c r="D39" s="20" t="s">
        <v>106</v>
      </c>
      <c r="E39" s="8">
        <f>SUM(E40)</f>
        <v>8287</v>
      </c>
      <c r="F39" s="8">
        <f>SUM(F40)</f>
        <v>8287</v>
      </c>
      <c r="G39" s="89"/>
      <c r="H39" s="118">
        <f>F39/E39%</f>
        <v>100</v>
      </c>
    </row>
    <row r="40" spans="1:8" ht="38.25">
      <c r="A40" s="96"/>
      <c r="B40" s="52"/>
      <c r="C40" s="47">
        <v>2030</v>
      </c>
      <c r="D40" s="33" t="s">
        <v>179</v>
      </c>
      <c r="E40" s="11">
        <v>8287</v>
      </c>
      <c r="F40" s="11">
        <v>8287</v>
      </c>
      <c r="G40" s="85"/>
      <c r="H40" s="120">
        <v>100</v>
      </c>
    </row>
    <row r="41" spans="1:8" ht="17.25" customHeight="1">
      <c r="A41" s="96"/>
      <c r="B41" s="52">
        <v>80113</v>
      </c>
      <c r="C41" s="47"/>
      <c r="D41" s="20" t="s">
        <v>125</v>
      </c>
      <c r="E41" s="8">
        <v>408</v>
      </c>
      <c r="F41" s="8">
        <v>408</v>
      </c>
      <c r="G41" s="89"/>
      <c r="H41" s="118">
        <v>100</v>
      </c>
    </row>
    <row r="42" spans="1:8" ht="46.5" customHeight="1">
      <c r="A42" s="96"/>
      <c r="B42" s="49"/>
      <c r="C42" s="49">
        <v>2030</v>
      </c>
      <c r="D42" s="164" t="s">
        <v>186</v>
      </c>
      <c r="E42" s="9">
        <v>408</v>
      </c>
      <c r="F42" s="9">
        <v>408</v>
      </c>
      <c r="G42" s="85"/>
      <c r="H42" s="120">
        <v>100</v>
      </c>
    </row>
    <row r="43" spans="1:8" ht="12.75">
      <c r="A43" s="95">
        <v>852</v>
      </c>
      <c r="B43" s="51"/>
      <c r="C43" s="51"/>
      <c r="D43" s="30" t="s">
        <v>141</v>
      </c>
      <c r="E43" s="10">
        <v>5524105</v>
      </c>
      <c r="F43" s="10">
        <v>5354483</v>
      </c>
      <c r="G43" s="91"/>
      <c r="H43" s="142">
        <f>F43/E43%</f>
        <v>96.9294211460499</v>
      </c>
    </row>
    <row r="44" spans="1:8" ht="38.25">
      <c r="A44" s="96"/>
      <c r="B44" s="52">
        <v>85212</v>
      </c>
      <c r="C44" s="47"/>
      <c r="D44" s="20" t="s">
        <v>180</v>
      </c>
      <c r="E44" s="8">
        <f>E46+E45</f>
        <v>4051800</v>
      </c>
      <c r="F44" s="8">
        <f>F46+F45</f>
        <v>3889851</v>
      </c>
      <c r="G44" s="89"/>
      <c r="H44" s="143">
        <f>F44/E44%</f>
        <v>96.00303568784244</v>
      </c>
    </row>
    <row r="45" spans="1:8" ht="38.25">
      <c r="A45" s="96"/>
      <c r="B45" s="47"/>
      <c r="C45" s="47">
        <v>2010</v>
      </c>
      <c r="D45" s="33" t="s">
        <v>127</v>
      </c>
      <c r="E45" s="11">
        <v>4040000</v>
      </c>
      <c r="F45" s="11">
        <v>3878051</v>
      </c>
      <c r="G45" s="85"/>
      <c r="H45" s="120">
        <f>F45/E45%</f>
        <v>95.9913613861386</v>
      </c>
    </row>
    <row r="46" spans="1:8" ht="51.75" thickBot="1">
      <c r="A46" s="100"/>
      <c r="B46" s="97"/>
      <c r="C46" s="97">
        <v>6310</v>
      </c>
      <c r="D46" s="105" t="s">
        <v>181</v>
      </c>
      <c r="E46" s="106">
        <v>11800</v>
      </c>
      <c r="F46" s="106">
        <v>11800</v>
      </c>
      <c r="G46" s="107"/>
      <c r="H46" s="109">
        <v>100</v>
      </c>
    </row>
    <row r="47" spans="1:8" ht="51">
      <c r="A47" s="98"/>
      <c r="B47" s="101">
        <v>85213</v>
      </c>
      <c r="C47" s="71"/>
      <c r="D47" s="103" t="s">
        <v>182</v>
      </c>
      <c r="E47" s="104">
        <v>47300</v>
      </c>
      <c r="F47" s="104">
        <v>47039</v>
      </c>
      <c r="G47" s="102"/>
      <c r="H47" s="160">
        <f>F47/E47%</f>
        <v>99.44820295983087</v>
      </c>
    </row>
    <row r="48" spans="1:8" ht="12.75">
      <c r="A48" s="96"/>
      <c r="B48" s="47"/>
      <c r="C48" s="47">
        <v>2010</v>
      </c>
      <c r="D48" s="21" t="s">
        <v>77</v>
      </c>
      <c r="E48" s="11"/>
      <c r="F48" s="11"/>
      <c r="G48" s="85"/>
      <c r="H48" s="76"/>
    </row>
    <row r="49" spans="1:8" ht="12.75">
      <c r="A49" s="96"/>
      <c r="B49" s="47"/>
      <c r="C49" s="47"/>
      <c r="D49" s="21" t="s">
        <v>78</v>
      </c>
      <c r="E49" s="11"/>
      <c r="F49" s="11"/>
      <c r="G49" s="85"/>
      <c r="H49" s="76"/>
    </row>
    <row r="50" spans="1:8" ht="12.75">
      <c r="A50" s="96"/>
      <c r="B50" s="47"/>
      <c r="C50" s="47"/>
      <c r="D50" s="21" t="s">
        <v>79</v>
      </c>
      <c r="E50" s="11"/>
      <c r="F50" s="11"/>
      <c r="G50" s="85"/>
      <c r="H50" s="76"/>
    </row>
    <row r="51" spans="1:8" ht="12.75">
      <c r="A51" s="96"/>
      <c r="B51" s="47"/>
      <c r="C51" s="47"/>
      <c r="D51" s="21" t="s">
        <v>80</v>
      </c>
      <c r="E51" s="11">
        <v>47300</v>
      </c>
      <c r="F51" s="11">
        <v>47039</v>
      </c>
      <c r="G51" s="85"/>
      <c r="H51" s="76">
        <f>F51/E51%</f>
        <v>99.44820295983087</v>
      </c>
    </row>
    <row r="52" spans="1:8" ht="25.5">
      <c r="A52" s="96"/>
      <c r="B52" s="52">
        <v>85214</v>
      </c>
      <c r="C52" s="47"/>
      <c r="D52" s="20" t="s">
        <v>145</v>
      </c>
      <c r="E52" s="8">
        <f>E55+E54</f>
        <v>841500</v>
      </c>
      <c r="F52" s="8">
        <f>F55+F54</f>
        <v>841129</v>
      </c>
      <c r="G52" s="89"/>
      <c r="H52" s="118">
        <f>F52/E52%</f>
        <v>99.95591206179442</v>
      </c>
    </row>
    <row r="53" spans="1:8" ht="12.75">
      <c r="A53" s="96"/>
      <c r="B53" s="47"/>
      <c r="C53" s="47">
        <v>2010</v>
      </c>
      <c r="D53" s="21" t="s">
        <v>77</v>
      </c>
      <c r="E53" s="11"/>
      <c r="F53" s="11"/>
      <c r="G53" s="85"/>
      <c r="H53" s="120"/>
    </row>
    <row r="54" spans="1:8" ht="12.75">
      <c r="A54" s="96"/>
      <c r="B54" s="47"/>
      <c r="C54" s="47"/>
      <c r="D54" s="21" t="s">
        <v>85</v>
      </c>
      <c r="E54" s="11">
        <v>707500</v>
      </c>
      <c r="F54" s="11">
        <v>707181</v>
      </c>
      <c r="G54" s="85"/>
      <c r="H54" s="76">
        <f>F54/E54%</f>
        <v>99.95491166077738</v>
      </c>
    </row>
    <row r="55" spans="1:8" ht="38.25">
      <c r="A55" s="96"/>
      <c r="B55" s="47"/>
      <c r="C55" s="47">
        <v>2030</v>
      </c>
      <c r="D55" s="21" t="s">
        <v>179</v>
      </c>
      <c r="E55" s="11">
        <v>134000</v>
      </c>
      <c r="F55" s="11">
        <v>133948</v>
      </c>
      <c r="G55" s="85"/>
      <c r="H55" s="76">
        <f>F55/E55%</f>
        <v>99.96119402985074</v>
      </c>
    </row>
    <row r="56" spans="1:8" ht="26.25" customHeight="1">
      <c r="A56" s="96"/>
      <c r="B56" s="52">
        <v>85216</v>
      </c>
      <c r="C56" s="47"/>
      <c r="D56" s="20" t="s">
        <v>183</v>
      </c>
      <c r="E56" s="8">
        <v>11325</v>
      </c>
      <c r="F56" s="8">
        <v>11325</v>
      </c>
      <c r="G56" s="89"/>
      <c r="H56" s="118">
        <v>100</v>
      </c>
    </row>
    <row r="57" spans="1:8" ht="12.75">
      <c r="A57" s="96"/>
      <c r="B57" s="47"/>
      <c r="C57" s="47">
        <v>2010</v>
      </c>
      <c r="D57" s="21" t="s">
        <v>77</v>
      </c>
      <c r="E57" s="11"/>
      <c r="F57" s="11"/>
      <c r="G57" s="85"/>
      <c r="H57" s="120"/>
    </row>
    <row r="58" spans="1:8" ht="12.75">
      <c r="A58" s="96"/>
      <c r="B58" s="47"/>
      <c r="C58" s="47"/>
      <c r="D58" s="21" t="s">
        <v>78</v>
      </c>
      <c r="E58" s="11"/>
      <c r="F58" s="11"/>
      <c r="G58" s="85"/>
      <c r="H58" s="76"/>
    </row>
    <row r="59" spans="1:8" ht="12.75">
      <c r="A59" s="96"/>
      <c r="B59" s="47"/>
      <c r="C59" s="47"/>
      <c r="D59" s="21" t="s">
        <v>79</v>
      </c>
      <c r="E59" s="11"/>
      <c r="F59" s="11"/>
      <c r="G59" s="85"/>
      <c r="H59" s="76"/>
    </row>
    <row r="60" spans="1:8" ht="12.75">
      <c r="A60" s="96"/>
      <c r="B60" s="47"/>
      <c r="C60" s="47"/>
      <c r="D60" s="21" t="s">
        <v>87</v>
      </c>
      <c r="E60" s="11">
        <v>11325</v>
      </c>
      <c r="F60" s="11">
        <v>11325</v>
      </c>
      <c r="G60" s="85"/>
      <c r="H60" s="76">
        <v>100</v>
      </c>
    </row>
    <row r="61" spans="1:8" ht="12.75">
      <c r="A61" s="96"/>
      <c r="B61" s="52">
        <v>85219</v>
      </c>
      <c r="C61" s="47"/>
      <c r="D61" s="20" t="s">
        <v>88</v>
      </c>
      <c r="E61" s="8">
        <f>E66+E65</f>
        <v>478800</v>
      </c>
      <c r="F61" s="8">
        <f>F66+F65</f>
        <v>478800</v>
      </c>
      <c r="G61" s="89"/>
      <c r="H61" s="118">
        <v>100</v>
      </c>
    </row>
    <row r="62" spans="1:8" ht="12.75">
      <c r="A62" s="96"/>
      <c r="B62" s="47"/>
      <c r="C62" s="47">
        <v>2010</v>
      </c>
      <c r="D62" s="21" t="s">
        <v>77</v>
      </c>
      <c r="E62" s="11"/>
      <c r="F62" s="11"/>
      <c r="G62" s="85"/>
      <c r="H62" s="120"/>
    </row>
    <row r="63" spans="1:8" ht="12.75">
      <c r="A63" s="96"/>
      <c r="B63" s="47"/>
      <c r="C63" s="47"/>
      <c r="D63" s="21" t="s">
        <v>78</v>
      </c>
      <c r="E63" s="11"/>
      <c r="F63" s="11"/>
      <c r="G63" s="85"/>
      <c r="H63" s="76"/>
    </row>
    <row r="64" spans="1:8" ht="12.75">
      <c r="A64" s="96"/>
      <c r="B64" s="47"/>
      <c r="C64" s="47"/>
      <c r="D64" s="21" t="s">
        <v>79</v>
      </c>
      <c r="E64" s="11"/>
      <c r="F64" s="11"/>
      <c r="G64" s="85"/>
      <c r="H64" s="76"/>
    </row>
    <row r="65" spans="1:8" ht="12.75">
      <c r="A65" s="96"/>
      <c r="B65" s="47"/>
      <c r="C65" s="47"/>
      <c r="D65" s="21" t="s">
        <v>80</v>
      </c>
      <c r="E65" s="11">
        <v>180290</v>
      </c>
      <c r="F65" s="11">
        <v>180290</v>
      </c>
      <c r="G65" s="85"/>
      <c r="H65" s="76">
        <v>100</v>
      </c>
    </row>
    <row r="66" spans="1:8" ht="38.25">
      <c r="A66" s="96"/>
      <c r="B66" s="47"/>
      <c r="C66" s="47">
        <v>2030</v>
      </c>
      <c r="D66" s="21" t="s">
        <v>179</v>
      </c>
      <c r="E66" s="11">
        <v>298510</v>
      </c>
      <c r="F66" s="11">
        <v>298510</v>
      </c>
      <c r="G66" s="85"/>
      <c r="H66" s="76">
        <v>100</v>
      </c>
    </row>
    <row r="67" spans="1:8" ht="25.5">
      <c r="A67" s="96"/>
      <c r="B67" s="52">
        <v>85228</v>
      </c>
      <c r="C67" s="47"/>
      <c r="D67" s="20" t="s">
        <v>147</v>
      </c>
      <c r="E67" s="8">
        <v>18380</v>
      </c>
      <c r="F67" s="8">
        <v>11339</v>
      </c>
      <c r="G67" s="89"/>
      <c r="H67" s="118">
        <f>F67/E67%</f>
        <v>61.69205658324265</v>
      </c>
    </row>
    <row r="68" spans="1:8" ht="38.25">
      <c r="A68" s="96"/>
      <c r="B68" s="47"/>
      <c r="C68" s="47">
        <v>2010</v>
      </c>
      <c r="D68" s="33" t="s">
        <v>127</v>
      </c>
      <c r="E68" s="11">
        <v>18380</v>
      </c>
      <c r="F68" s="11">
        <v>11339</v>
      </c>
      <c r="G68" s="85"/>
      <c r="H68" s="120">
        <f>F68/E68%</f>
        <v>61.69205658324265</v>
      </c>
    </row>
    <row r="69" spans="1:8" ht="12.75">
      <c r="A69" s="96"/>
      <c r="B69" s="52">
        <v>85295</v>
      </c>
      <c r="C69" s="47"/>
      <c r="D69" s="20" t="s">
        <v>1</v>
      </c>
      <c r="E69" s="8">
        <v>75000</v>
      </c>
      <c r="F69" s="8">
        <v>75000</v>
      </c>
      <c r="G69" s="85"/>
      <c r="H69" s="118">
        <v>100</v>
      </c>
    </row>
    <row r="70" spans="1:8" ht="25.5">
      <c r="A70" s="96"/>
      <c r="B70" s="49"/>
      <c r="C70" s="49">
        <v>2030</v>
      </c>
      <c r="D70" s="166" t="s">
        <v>119</v>
      </c>
      <c r="E70" s="11">
        <v>75000</v>
      </c>
      <c r="F70" s="11">
        <v>75000</v>
      </c>
      <c r="G70" s="85"/>
      <c r="H70" s="120">
        <v>100</v>
      </c>
    </row>
    <row r="71" spans="1:8" ht="25.5">
      <c r="A71" s="95">
        <v>900</v>
      </c>
      <c r="B71" s="51"/>
      <c r="C71" s="51"/>
      <c r="D71" s="30" t="s">
        <v>9</v>
      </c>
      <c r="E71" s="10">
        <f>SUM(E72)</f>
        <v>277659</v>
      </c>
      <c r="F71" s="10">
        <f>SUM(F72)</f>
        <v>277657</v>
      </c>
      <c r="G71" s="91"/>
      <c r="H71" s="80">
        <f>F71/E71%</f>
        <v>99.99927969199629</v>
      </c>
    </row>
    <row r="72" spans="1:8" ht="12.75">
      <c r="A72" s="96"/>
      <c r="B72" s="52">
        <v>90015</v>
      </c>
      <c r="C72" s="47"/>
      <c r="D72" s="20" t="s">
        <v>90</v>
      </c>
      <c r="E72" s="8">
        <v>277659</v>
      </c>
      <c r="F72" s="8">
        <v>277657</v>
      </c>
      <c r="G72" s="89"/>
      <c r="H72" s="118">
        <v>100</v>
      </c>
    </row>
    <row r="73" spans="1:8" ht="38.25">
      <c r="A73" s="96"/>
      <c r="B73" s="49"/>
      <c r="C73" s="49">
        <v>2010</v>
      </c>
      <c r="D73" s="31" t="s">
        <v>127</v>
      </c>
      <c r="E73" s="68">
        <v>277659</v>
      </c>
      <c r="F73" s="68">
        <v>277657</v>
      </c>
      <c r="G73" s="89"/>
      <c r="H73" s="78">
        <v>100</v>
      </c>
    </row>
    <row r="74" spans="1:8" ht="12.75">
      <c r="A74" s="79">
        <v>921</v>
      </c>
      <c r="B74" s="53"/>
      <c r="C74" s="51"/>
      <c r="D74" s="167" t="s">
        <v>184</v>
      </c>
      <c r="E74" s="10">
        <v>16000</v>
      </c>
      <c r="F74" s="10">
        <v>16000</v>
      </c>
      <c r="G74" s="89"/>
      <c r="H74" s="80">
        <v>100</v>
      </c>
    </row>
    <row r="75" spans="1:8" ht="12.75">
      <c r="A75" s="75"/>
      <c r="B75" s="52">
        <v>92116</v>
      </c>
      <c r="C75" s="47"/>
      <c r="D75" s="165" t="s">
        <v>115</v>
      </c>
      <c r="E75" s="8">
        <v>7000</v>
      </c>
      <c r="F75" s="8">
        <v>7000</v>
      </c>
      <c r="G75" s="89"/>
      <c r="H75" s="118">
        <v>100</v>
      </c>
    </row>
    <row r="76" spans="1:8" ht="51">
      <c r="A76" s="75"/>
      <c r="B76" s="47"/>
      <c r="C76" s="47">
        <v>2020</v>
      </c>
      <c r="D76" s="156" t="s">
        <v>185</v>
      </c>
      <c r="E76" s="12">
        <v>7000</v>
      </c>
      <c r="F76" s="12">
        <v>7000</v>
      </c>
      <c r="G76" s="89"/>
      <c r="H76" s="76">
        <v>100</v>
      </c>
    </row>
    <row r="77" spans="1:8" ht="12" customHeight="1">
      <c r="A77" s="75"/>
      <c r="B77" s="52">
        <v>92195</v>
      </c>
      <c r="C77" s="52"/>
      <c r="D77" s="165" t="s">
        <v>1</v>
      </c>
      <c r="E77" s="8"/>
      <c r="F77" s="8"/>
      <c r="G77" s="89"/>
      <c r="H77" s="76"/>
    </row>
    <row r="78" spans="1:8" ht="39" thickBot="1">
      <c r="A78" s="75"/>
      <c r="B78" s="47"/>
      <c r="C78" s="47">
        <v>2010</v>
      </c>
      <c r="D78" s="156" t="s">
        <v>127</v>
      </c>
      <c r="E78" s="12">
        <v>9000</v>
      </c>
      <c r="F78" s="12">
        <v>9000</v>
      </c>
      <c r="G78" s="89"/>
      <c r="H78" s="76">
        <v>100</v>
      </c>
    </row>
    <row r="79" spans="1:8" ht="20.25" customHeight="1" thickBot="1">
      <c r="A79" s="3"/>
      <c r="B79" s="4"/>
      <c r="C79" s="168"/>
      <c r="D79" s="169" t="s">
        <v>121</v>
      </c>
      <c r="E79" s="170">
        <f>E4+E9+E15+E26+E32+E38+E43+E71+E74</f>
        <v>6509699</v>
      </c>
      <c r="F79" s="170">
        <f>F4+F9+F15+F26+F32+F38+F43+F71+F74</f>
        <v>6338575</v>
      </c>
      <c r="G79" s="171"/>
      <c r="H79" s="172">
        <f>F79/E79%</f>
        <v>97.37124558293709</v>
      </c>
    </row>
    <row r="80" spans="1:8" ht="12.75">
      <c r="A80" s="35"/>
      <c r="B80" s="32"/>
      <c r="C80" s="36"/>
      <c r="D80" s="22"/>
      <c r="E80" s="37"/>
      <c r="F80" s="37"/>
      <c r="G80" s="92"/>
      <c r="H80" s="161"/>
    </row>
    <row r="81" spans="1:8" ht="18.75" customHeight="1" thickBot="1">
      <c r="A81" s="24"/>
      <c r="B81" s="23"/>
      <c r="C81" s="34"/>
      <c r="D81" s="25" t="s">
        <v>120</v>
      </c>
      <c r="E81" s="39">
        <v>42770228</v>
      </c>
      <c r="F81" s="39">
        <v>42394439</v>
      </c>
      <c r="G81" s="93"/>
      <c r="H81" s="41">
        <v>99.1</v>
      </c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62">
      <selection activeCell="I60" sqref="I60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36.625" style="0" customWidth="1"/>
    <col min="4" max="4" width="13.125" style="0" customWidth="1"/>
    <col min="5" max="5" width="15.625" style="0" customWidth="1"/>
    <col min="6" max="6" width="6.375" style="0" customWidth="1"/>
  </cols>
  <sheetData>
    <row r="1" ht="15.75">
      <c r="A1" s="17" t="s">
        <v>117</v>
      </c>
    </row>
    <row r="2" ht="13.5" thickBot="1"/>
    <row r="3" spans="1:6" ht="15.75" thickBot="1">
      <c r="A3" s="42" t="s">
        <v>55</v>
      </c>
      <c r="B3" s="42" t="s">
        <v>56</v>
      </c>
      <c r="C3" s="43" t="s">
        <v>51</v>
      </c>
      <c r="D3" s="42" t="s">
        <v>52</v>
      </c>
      <c r="E3" s="42" t="s">
        <v>53</v>
      </c>
      <c r="F3" s="26" t="s">
        <v>54</v>
      </c>
    </row>
    <row r="4" spans="1:6" ht="12.75">
      <c r="A4" s="70" t="s">
        <v>58</v>
      </c>
      <c r="B4" s="71"/>
      <c r="C4" s="72" t="s">
        <v>0</v>
      </c>
      <c r="D4" s="73">
        <f>D6+D5</f>
        <v>9100</v>
      </c>
      <c r="E4" s="73">
        <f>E6+E5</f>
        <v>8347</v>
      </c>
      <c r="F4" s="74">
        <f aca="true" t="shared" si="0" ref="F4:F35">E4/D4*100</f>
        <v>91.72527472527473</v>
      </c>
    </row>
    <row r="5" spans="1:6" ht="38.25">
      <c r="A5" s="75"/>
      <c r="B5" s="48" t="s">
        <v>122</v>
      </c>
      <c r="C5" s="27" t="s">
        <v>98</v>
      </c>
      <c r="D5" s="11">
        <v>7900</v>
      </c>
      <c r="E5" s="11">
        <v>7177</v>
      </c>
      <c r="F5" s="76">
        <f t="shared" si="0"/>
        <v>90.84810126582279</v>
      </c>
    </row>
    <row r="6" spans="1:6" ht="12.75">
      <c r="A6" s="77"/>
      <c r="B6" s="50" t="s">
        <v>123</v>
      </c>
      <c r="C6" s="38" t="s">
        <v>124</v>
      </c>
      <c r="D6" s="9">
        <v>1200</v>
      </c>
      <c r="E6" s="9">
        <v>1170</v>
      </c>
      <c r="F6" s="78">
        <f t="shared" si="0"/>
        <v>97.5</v>
      </c>
    </row>
    <row r="7" spans="1:6" ht="12.75">
      <c r="A7" s="79">
        <v>500</v>
      </c>
      <c r="B7" s="51"/>
      <c r="C7" s="30" t="s">
        <v>92</v>
      </c>
      <c r="D7" s="10">
        <f>D8</f>
        <v>3850</v>
      </c>
      <c r="E7" s="10">
        <f>E8</f>
        <v>3449</v>
      </c>
      <c r="F7" s="80">
        <f t="shared" si="0"/>
        <v>89.5844155844156</v>
      </c>
    </row>
    <row r="8" spans="1:6" ht="12.75">
      <c r="A8" s="77"/>
      <c r="B8" s="49">
        <v>50095</v>
      </c>
      <c r="C8" s="38" t="s">
        <v>1</v>
      </c>
      <c r="D8" s="9">
        <v>3850</v>
      </c>
      <c r="E8" s="9">
        <v>3449</v>
      </c>
      <c r="F8" s="78">
        <f t="shared" si="0"/>
        <v>89.5844155844156</v>
      </c>
    </row>
    <row r="9" spans="1:6" ht="12.75">
      <c r="A9" s="79">
        <v>600</v>
      </c>
      <c r="B9" s="51"/>
      <c r="C9" s="30" t="s">
        <v>3</v>
      </c>
      <c r="D9" s="10">
        <f>D11+D10</f>
        <v>2204721</v>
      </c>
      <c r="E9" s="10">
        <f>E11+E10</f>
        <v>2138702</v>
      </c>
      <c r="F9" s="80">
        <f t="shared" si="0"/>
        <v>97.00556215503005</v>
      </c>
    </row>
    <row r="10" spans="1:6" ht="12.75">
      <c r="A10" s="75"/>
      <c r="B10" s="47">
        <v>60014</v>
      </c>
      <c r="C10" s="27" t="s">
        <v>73</v>
      </c>
      <c r="D10" s="11">
        <v>683516</v>
      </c>
      <c r="E10" s="11">
        <v>681872</v>
      </c>
      <c r="F10" s="76">
        <f t="shared" si="0"/>
        <v>99.75947892953494</v>
      </c>
    </row>
    <row r="11" spans="1:6" ht="12.75">
      <c r="A11" s="77"/>
      <c r="B11" s="49">
        <v>60016</v>
      </c>
      <c r="C11" s="38" t="s">
        <v>46</v>
      </c>
      <c r="D11" s="9">
        <v>1521205</v>
      </c>
      <c r="E11" s="9">
        <v>1456830</v>
      </c>
      <c r="F11" s="78">
        <f t="shared" si="0"/>
        <v>95.76815748041848</v>
      </c>
    </row>
    <row r="12" spans="1:6" ht="12.75">
      <c r="A12" s="79">
        <v>700</v>
      </c>
      <c r="B12" s="62"/>
      <c r="C12" s="30" t="s">
        <v>4</v>
      </c>
      <c r="D12" s="64">
        <f>D15+D14+D13</f>
        <v>449000</v>
      </c>
      <c r="E12" s="10">
        <f>E15+E14+E13</f>
        <v>438447</v>
      </c>
      <c r="F12" s="80">
        <f t="shared" si="0"/>
        <v>97.64966592427618</v>
      </c>
    </row>
    <row r="13" spans="1:6" ht="12.75">
      <c r="A13" s="75"/>
      <c r="B13" s="59">
        <v>70005</v>
      </c>
      <c r="C13" s="27" t="s">
        <v>11</v>
      </c>
      <c r="D13" s="61">
        <v>75000</v>
      </c>
      <c r="E13" s="11">
        <v>66793</v>
      </c>
      <c r="F13" s="76">
        <f t="shared" si="0"/>
        <v>89.05733333333333</v>
      </c>
    </row>
    <row r="14" spans="1:6" ht="12.75">
      <c r="A14" s="75"/>
      <c r="B14" s="59">
        <v>70021</v>
      </c>
      <c r="C14" s="27" t="s">
        <v>99</v>
      </c>
      <c r="D14" s="61">
        <v>250000</v>
      </c>
      <c r="E14" s="11">
        <v>250000</v>
      </c>
      <c r="F14" s="76">
        <f t="shared" si="0"/>
        <v>100</v>
      </c>
    </row>
    <row r="15" spans="1:6" ht="12.75">
      <c r="A15" s="77"/>
      <c r="B15" s="63">
        <v>70095</v>
      </c>
      <c r="C15" s="38" t="s">
        <v>1</v>
      </c>
      <c r="D15" s="66">
        <v>124000</v>
      </c>
      <c r="E15" s="9">
        <v>121654</v>
      </c>
      <c r="F15" s="78">
        <f t="shared" si="0"/>
        <v>98.10806451612903</v>
      </c>
    </row>
    <row r="16" spans="1:6" ht="12.75">
      <c r="A16" s="81">
        <v>710</v>
      </c>
      <c r="B16" s="59"/>
      <c r="C16" s="19" t="s">
        <v>93</v>
      </c>
      <c r="D16" s="65">
        <f>D18+D17</f>
        <v>450000</v>
      </c>
      <c r="E16" s="7">
        <f>E18+E17:G17</f>
        <v>364229</v>
      </c>
      <c r="F16" s="83">
        <f t="shared" si="0"/>
        <v>80.93977777777778</v>
      </c>
    </row>
    <row r="17" spans="1:6" ht="12.75">
      <c r="A17" s="75"/>
      <c r="B17" s="59">
        <v>71014</v>
      </c>
      <c r="C17" s="27" t="s">
        <v>100</v>
      </c>
      <c r="D17" s="61">
        <v>200000</v>
      </c>
      <c r="E17" s="11">
        <v>174571</v>
      </c>
      <c r="F17" s="76">
        <f t="shared" si="0"/>
        <v>87.2855</v>
      </c>
    </row>
    <row r="18" spans="1:6" ht="12.75">
      <c r="A18" s="77"/>
      <c r="B18" s="63">
        <v>71095</v>
      </c>
      <c r="C18" s="38" t="s">
        <v>1</v>
      </c>
      <c r="D18" s="66">
        <v>250000</v>
      </c>
      <c r="E18" s="9">
        <v>189658</v>
      </c>
      <c r="F18" s="78">
        <f t="shared" si="0"/>
        <v>75.86319999999999</v>
      </c>
    </row>
    <row r="19" spans="1:6" ht="12.75">
      <c r="A19" s="79">
        <v>750</v>
      </c>
      <c r="B19" s="51"/>
      <c r="C19" s="30" t="s">
        <v>5</v>
      </c>
      <c r="D19" s="10">
        <f>D22+D21+D20</f>
        <v>3962309</v>
      </c>
      <c r="E19" s="10">
        <f>E22+E21+E20</f>
        <v>3847485</v>
      </c>
      <c r="F19" s="80">
        <f t="shared" si="0"/>
        <v>97.10209375391975</v>
      </c>
    </row>
    <row r="20" spans="1:6" ht="12.75">
      <c r="A20" s="75"/>
      <c r="B20" s="47">
        <v>75011</v>
      </c>
      <c r="C20" s="27" t="s">
        <v>76</v>
      </c>
      <c r="D20" s="11">
        <v>422013</v>
      </c>
      <c r="E20" s="11">
        <v>417283</v>
      </c>
      <c r="F20" s="76">
        <f t="shared" si="0"/>
        <v>98.87918144701703</v>
      </c>
    </row>
    <row r="21" spans="1:6" ht="12.75">
      <c r="A21" s="75"/>
      <c r="B21" s="47">
        <v>75022</v>
      </c>
      <c r="C21" s="27" t="s">
        <v>101</v>
      </c>
      <c r="D21" s="11">
        <v>221770</v>
      </c>
      <c r="E21" s="11">
        <v>216613</v>
      </c>
      <c r="F21" s="76">
        <f t="shared" si="0"/>
        <v>97.67461784731928</v>
      </c>
    </row>
    <row r="22" spans="1:6" ht="12.75">
      <c r="A22" s="75"/>
      <c r="B22" s="47">
        <v>75023</v>
      </c>
      <c r="C22" s="27" t="s">
        <v>14</v>
      </c>
      <c r="D22" s="11">
        <v>3318526</v>
      </c>
      <c r="E22" s="11">
        <v>3213589</v>
      </c>
      <c r="F22" s="76">
        <f t="shared" si="0"/>
        <v>96.83784306646987</v>
      </c>
    </row>
    <row r="23" spans="1:6" ht="38.25">
      <c r="A23" s="79">
        <v>751</v>
      </c>
      <c r="B23" s="51"/>
      <c r="C23" s="30" t="s">
        <v>69</v>
      </c>
      <c r="D23" s="10">
        <f>D25+D24</f>
        <v>37858</v>
      </c>
      <c r="E23" s="10">
        <f>E25+E24</f>
        <v>37841</v>
      </c>
      <c r="F23" s="80">
        <f t="shared" si="0"/>
        <v>99.95509535633155</v>
      </c>
    </row>
    <row r="24" spans="1:6" ht="25.5">
      <c r="A24" s="75"/>
      <c r="B24" s="47">
        <v>75101</v>
      </c>
      <c r="C24" s="27" t="s">
        <v>102</v>
      </c>
      <c r="D24" s="11">
        <v>4827</v>
      </c>
      <c r="E24" s="11">
        <v>4819</v>
      </c>
      <c r="F24" s="76">
        <f t="shared" si="0"/>
        <v>99.834265589393</v>
      </c>
    </row>
    <row r="25" spans="1:6" ht="12.75">
      <c r="A25" s="77"/>
      <c r="B25" s="49">
        <v>75113</v>
      </c>
      <c r="C25" s="38" t="s">
        <v>136</v>
      </c>
      <c r="D25" s="9">
        <v>33031</v>
      </c>
      <c r="E25" s="9">
        <v>33022</v>
      </c>
      <c r="F25" s="78">
        <f t="shared" si="0"/>
        <v>99.97275286851746</v>
      </c>
    </row>
    <row r="26" spans="1:6" ht="12.75">
      <c r="A26" s="79">
        <v>752</v>
      </c>
      <c r="B26" s="51"/>
      <c r="C26" s="30" t="s">
        <v>70</v>
      </c>
      <c r="D26" s="10">
        <f>D27</f>
        <v>2000</v>
      </c>
      <c r="E26" s="10">
        <f>E27</f>
        <v>2000</v>
      </c>
      <c r="F26" s="80">
        <f t="shared" si="0"/>
        <v>100</v>
      </c>
    </row>
    <row r="27" spans="1:6" ht="12.75">
      <c r="A27" s="77"/>
      <c r="B27" s="49">
        <v>75212</v>
      </c>
      <c r="C27" s="38" t="s">
        <v>82</v>
      </c>
      <c r="D27" s="9">
        <v>2000</v>
      </c>
      <c r="E27" s="9">
        <v>2000</v>
      </c>
      <c r="F27" s="78">
        <f t="shared" si="0"/>
        <v>100</v>
      </c>
    </row>
    <row r="28" spans="1:6" ht="25.5">
      <c r="A28" s="79">
        <v>754</v>
      </c>
      <c r="B28" s="51"/>
      <c r="C28" s="30" t="s">
        <v>71</v>
      </c>
      <c r="D28" s="10">
        <f>D32+D31+D30+D29</f>
        <v>269015</v>
      </c>
      <c r="E28" s="10">
        <f>E32+E31+E30+E29</f>
        <v>248192</v>
      </c>
      <c r="F28" s="80">
        <f t="shared" si="0"/>
        <v>92.25953943088675</v>
      </c>
    </row>
    <row r="29" spans="1:6" ht="12.75">
      <c r="A29" s="75"/>
      <c r="B29" s="47">
        <v>75412</v>
      </c>
      <c r="C29" s="27" t="s">
        <v>103</v>
      </c>
      <c r="D29" s="11">
        <v>30000</v>
      </c>
      <c r="E29" s="11">
        <v>27814</v>
      </c>
      <c r="F29" s="76">
        <f t="shared" si="0"/>
        <v>92.71333333333334</v>
      </c>
    </row>
    <row r="30" spans="1:6" ht="12.75">
      <c r="A30" s="75"/>
      <c r="B30" s="47">
        <v>75414</v>
      </c>
      <c r="C30" s="27" t="s">
        <v>83</v>
      </c>
      <c r="D30" s="11">
        <v>12500</v>
      </c>
      <c r="E30" s="11">
        <v>7308</v>
      </c>
      <c r="F30" s="76">
        <f t="shared" si="0"/>
        <v>58.464000000000006</v>
      </c>
    </row>
    <row r="31" spans="1:6" ht="12.75">
      <c r="A31" s="75"/>
      <c r="B31" s="47">
        <v>75416</v>
      </c>
      <c r="C31" s="27" t="s">
        <v>104</v>
      </c>
      <c r="D31" s="11">
        <v>223515</v>
      </c>
      <c r="E31" s="11">
        <v>213070</v>
      </c>
      <c r="F31" s="76">
        <f t="shared" si="0"/>
        <v>95.32693555242378</v>
      </c>
    </row>
    <row r="32" spans="1:6" ht="12.75">
      <c r="A32" s="77"/>
      <c r="B32" s="49">
        <v>75495</v>
      </c>
      <c r="C32" s="38" t="s">
        <v>1</v>
      </c>
      <c r="D32" s="9">
        <v>3000</v>
      </c>
      <c r="E32" s="9">
        <v>0</v>
      </c>
      <c r="F32" s="78">
        <f t="shared" si="0"/>
        <v>0</v>
      </c>
    </row>
    <row r="33" spans="1:6" ht="12.75">
      <c r="A33" s="79">
        <v>757</v>
      </c>
      <c r="B33" s="51"/>
      <c r="C33" s="30" t="s">
        <v>94</v>
      </c>
      <c r="D33" s="10">
        <f>D34</f>
        <v>368816</v>
      </c>
      <c r="E33" s="10">
        <f>E34</f>
        <v>355602</v>
      </c>
      <c r="F33" s="80">
        <f t="shared" si="0"/>
        <v>96.41718363628476</v>
      </c>
    </row>
    <row r="34" spans="1:6" ht="38.25">
      <c r="A34" s="77"/>
      <c r="B34" s="49">
        <v>75702</v>
      </c>
      <c r="C34" s="38" t="s">
        <v>105</v>
      </c>
      <c r="D34" s="9">
        <v>368816</v>
      </c>
      <c r="E34" s="9">
        <v>355602</v>
      </c>
      <c r="F34" s="78">
        <f t="shared" si="0"/>
        <v>96.41718363628476</v>
      </c>
    </row>
    <row r="35" spans="1:6" ht="12.75">
      <c r="A35" s="81">
        <v>758</v>
      </c>
      <c r="B35" s="59"/>
      <c r="C35" s="19" t="s">
        <v>137</v>
      </c>
      <c r="D35" s="65">
        <f>D36</f>
        <v>20640</v>
      </c>
      <c r="E35" s="7">
        <f>E36</f>
        <v>0</v>
      </c>
      <c r="F35" s="76">
        <f t="shared" si="0"/>
        <v>0</v>
      </c>
    </row>
    <row r="36" spans="1:6" ht="12.75">
      <c r="A36" s="75"/>
      <c r="B36" s="59">
        <v>75818</v>
      </c>
      <c r="C36" s="27" t="s">
        <v>138</v>
      </c>
      <c r="D36" s="61">
        <v>20640</v>
      </c>
      <c r="E36" s="11">
        <v>0</v>
      </c>
      <c r="F36" s="76">
        <f aca="true" t="shared" si="1" ref="F36:F67">E36/D36*100</f>
        <v>0</v>
      </c>
    </row>
    <row r="37" spans="1:6" ht="12.75">
      <c r="A37" s="79">
        <v>801</v>
      </c>
      <c r="B37" s="62"/>
      <c r="C37" s="30" t="s">
        <v>72</v>
      </c>
      <c r="D37" s="64">
        <f>D44+D43+D42+D41+D40+D39+D38</f>
        <v>20378878</v>
      </c>
      <c r="E37" s="10">
        <f>E44+E43+E42+E41+E40+E39+E38</f>
        <v>20057828</v>
      </c>
      <c r="F37" s="80">
        <f t="shared" si="1"/>
        <v>98.42459432751892</v>
      </c>
    </row>
    <row r="38" spans="1:6" ht="12.75">
      <c r="A38" s="75"/>
      <c r="B38" s="59">
        <v>80101</v>
      </c>
      <c r="C38" s="27" t="s">
        <v>106</v>
      </c>
      <c r="D38" s="61">
        <v>10093110</v>
      </c>
      <c r="E38" s="11">
        <v>9850308</v>
      </c>
      <c r="F38" s="76">
        <f t="shared" si="1"/>
        <v>97.59437873955599</v>
      </c>
    </row>
    <row r="39" spans="1:6" ht="12.75">
      <c r="A39" s="75"/>
      <c r="B39" s="59">
        <v>80104</v>
      </c>
      <c r="C39" s="27" t="s">
        <v>40</v>
      </c>
      <c r="D39" s="61">
        <v>4017967</v>
      </c>
      <c r="E39" s="11">
        <v>3968864</v>
      </c>
      <c r="F39" s="76">
        <f t="shared" si="1"/>
        <v>98.77791430342758</v>
      </c>
    </row>
    <row r="40" spans="1:6" ht="12.75">
      <c r="A40" s="75"/>
      <c r="B40" s="59">
        <v>80110</v>
      </c>
      <c r="C40" s="27" t="s">
        <v>84</v>
      </c>
      <c r="D40" s="61">
        <v>5549706</v>
      </c>
      <c r="E40" s="11">
        <v>5522821</v>
      </c>
      <c r="F40" s="76">
        <f t="shared" si="1"/>
        <v>99.5155599233545</v>
      </c>
    </row>
    <row r="41" spans="1:6" ht="12.75">
      <c r="A41" s="75"/>
      <c r="B41" s="59">
        <v>80113</v>
      </c>
      <c r="C41" s="27" t="s">
        <v>125</v>
      </c>
      <c r="D41" s="61">
        <v>26477</v>
      </c>
      <c r="E41" s="11">
        <v>26458</v>
      </c>
      <c r="F41" s="76">
        <f t="shared" si="1"/>
        <v>99.92823960418477</v>
      </c>
    </row>
    <row r="42" spans="1:6" ht="25.5">
      <c r="A42" s="75"/>
      <c r="B42" s="59">
        <v>80114</v>
      </c>
      <c r="C42" s="27" t="s">
        <v>139</v>
      </c>
      <c r="D42" s="61">
        <v>454374</v>
      </c>
      <c r="E42" s="11">
        <v>452529</v>
      </c>
      <c r="F42" s="76">
        <f t="shared" si="1"/>
        <v>99.59394683674681</v>
      </c>
    </row>
    <row r="43" spans="1:6" ht="12.75">
      <c r="A43" s="75"/>
      <c r="B43" s="59">
        <v>80146</v>
      </c>
      <c r="C43" s="27" t="s">
        <v>140</v>
      </c>
      <c r="D43" s="61">
        <v>88494</v>
      </c>
      <c r="E43" s="11">
        <v>88182</v>
      </c>
      <c r="F43" s="76">
        <f t="shared" si="1"/>
        <v>99.6474337243203</v>
      </c>
    </row>
    <row r="44" spans="1:6" ht="15" customHeight="1">
      <c r="A44" s="77"/>
      <c r="B44" s="59">
        <v>80195</v>
      </c>
      <c r="C44" s="38" t="s">
        <v>1</v>
      </c>
      <c r="D44" s="61">
        <v>148750</v>
      </c>
      <c r="E44" s="9">
        <v>148666</v>
      </c>
      <c r="F44" s="78">
        <f t="shared" si="1"/>
        <v>99.94352941176471</v>
      </c>
    </row>
    <row r="45" spans="1:6" ht="12.75">
      <c r="A45" s="79">
        <v>803</v>
      </c>
      <c r="B45" s="51"/>
      <c r="C45" s="30" t="s">
        <v>95</v>
      </c>
      <c r="D45" s="10">
        <f>D46</f>
        <v>200000</v>
      </c>
      <c r="E45" s="10">
        <f>E46</f>
        <v>200000</v>
      </c>
      <c r="F45" s="80">
        <f t="shared" si="1"/>
        <v>100</v>
      </c>
    </row>
    <row r="46" spans="1:6" ht="15.75" customHeight="1">
      <c r="A46" s="77"/>
      <c r="B46" s="49">
        <v>80395</v>
      </c>
      <c r="C46" s="38" t="s">
        <v>1</v>
      </c>
      <c r="D46" s="9">
        <v>200000</v>
      </c>
      <c r="E46" s="9">
        <v>200000</v>
      </c>
      <c r="F46" s="78">
        <f t="shared" si="1"/>
        <v>100</v>
      </c>
    </row>
    <row r="47" spans="1:6" ht="12.75">
      <c r="A47" s="79">
        <v>851</v>
      </c>
      <c r="B47" s="51"/>
      <c r="C47" s="30" t="s">
        <v>96</v>
      </c>
      <c r="D47" s="10">
        <f>D48</f>
        <v>303007</v>
      </c>
      <c r="E47" s="10">
        <f>E48</f>
        <v>245538</v>
      </c>
      <c r="F47" s="80">
        <f t="shared" si="1"/>
        <v>81.03377149702811</v>
      </c>
    </row>
    <row r="48" spans="1:6" ht="12.75">
      <c r="A48" s="75"/>
      <c r="B48" s="47">
        <v>85154</v>
      </c>
      <c r="C48" s="27" t="s">
        <v>107</v>
      </c>
      <c r="D48" s="11">
        <v>303007</v>
      </c>
      <c r="E48" s="11">
        <v>245538</v>
      </c>
      <c r="F48" s="76">
        <f t="shared" si="1"/>
        <v>81.03377149702811</v>
      </c>
    </row>
    <row r="49" spans="1:6" ht="12.75">
      <c r="A49" s="79">
        <v>852</v>
      </c>
      <c r="B49" s="51"/>
      <c r="C49" s="30" t="s">
        <v>141</v>
      </c>
      <c r="D49" s="10">
        <f>D58+D57+D56+D55+D54+D53+D52+D51+D50</f>
        <v>8846405</v>
      </c>
      <c r="E49" s="10">
        <f>E58+E57+E56+E55+E54+E53+E52+E51+E50</f>
        <v>8587913</v>
      </c>
      <c r="F49" s="87">
        <f t="shared" si="1"/>
        <v>97.07799948114516</v>
      </c>
    </row>
    <row r="50" spans="1:6" ht="12.75">
      <c r="A50" s="81"/>
      <c r="B50" s="47">
        <v>85203</v>
      </c>
      <c r="C50" s="27" t="s">
        <v>142</v>
      </c>
      <c r="D50" s="12">
        <v>9551</v>
      </c>
      <c r="E50" s="12">
        <v>9551</v>
      </c>
      <c r="F50" s="83">
        <f t="shared" si="1"/>
        <v>100</v>
      </c>
    </row>
    <row r="51" spans="1:6" ht="38.25">
      <c r="A51" s="81"/>
      <c r="B51" s="47">
        <v>85212</v>
      </c>
      <c r="C51" s="27" t="s">
        <v>143</v>
      </c>
      <c r="D51" s="11">
        <v>4051800</v>
      </c>
      <c r="E51" s="11">
        <v>3889851</v>
      </c>
      <c r="F51" s="76">
        <f t="shared" si="1"/>
        <v>96.00303568784244</v>
      </c>
    </row>
    <row r="52" spans="1:6" ht="51">
      <c r="A52" s="75"/>
      <c r="B52" s="47">
        <v>85213</v>
      </c>
      <c r="C52" s="27" t="s">
        <v>144</v>
      </c>
      <c r="D52" s="11">
        <v>47300</v>
      </c>
      <c r="E52" s="11">
        <v>47039</v>
      </c>
      <c r="F52" s="76">
        <f t="shared" si="1"/>
        <v>99.44820295983087</v>
      </c>
    </row>
    <row r="53" spans="1:6" ht="25.5">
      <c r="A53" s="75"/>
      <c r="B53" s="47">
        <v>85214</v>
      </c>
      <c r="C53" s="27" t="s">
        <v>145</v>
      </c>
      <c r="D53" s="11">
        <v>1160422</v>
      </c>
      <c r="E53" s="11">
        <v>1155892</v>
      </c>
      <c r="F53" s="76">
        <f t="shared" si="1"/>
        <v>99.60962477443552</v>
      </c>
    </row>
    <row r="54" spans="1:6" ht="12.75" customHeight="1">
      <c r="A54" s="75"/>
      <c r="B54" s="47">
        <v>85215</v>
      </c>
      <c r="C54" s="27" t="s">
        <v>86</v>
      </c>
      <c r="D54" s="11">
        <v>2071000</v>
      </c>
      <c r="E54" s="11">
        <v>2036816</v>
      </c>
      <c r="F54" s="76">
        <f t="shared" si="1"/>
        <v>98.34939642684694</v>
      </c>
    </row>
    <row r="55" spans="1:6" ht="25.5">
      <c r="A55" s="75"/>
      <c r="B55" s="47">
        <v>85216</v>
      </c>
      <c r="C55" s="27" t="s">
        <v>183</v>
      </c>
      <c r="D55" s="11">
        <v>11325</v>
      </c>
      <c r="E55" s="11">
        <v>11325</v>
      </c>
      <c r="F55" s="76">
        <f t="shared" si="1"/>
        <v>100</v>
      </c>
    </row>
    <row r="56" spans="1:6" ht="12.75">
      <c r="A56" s="75"/>
      <c r="B56" s="47">
        <v>85219</v>
      </c>
      <c r="C56" s="27" t="s">
        <v>146</v>
      </c>
      <c r="D56" s="11">
        <v>1230500</v>
      </c>
      <c r="E56" s="11">
        <v>1179974</v>
      </c>
      <c r="F56" s="76">
        <f t="shared" si="1"/>
        <v>95.89386428281188</v>
      </c>
    </row>
    <row r="57" spans="1:6" ht="25.5">
      <c r="A57" s="75"/>
      <c r="B57" s="47">
        <v>85228</v>
      </c>
      <c r="C57" s="27" t="s">
        <v>147</v>
      </c>
      <c r="D57" s="11">
        <v>18380</v>
      </c>
      <c r="E57" s="11">
        <v>11339</v>
      </c>
      <c r="F57" s="76">
        <f t="shared" si="1"/>
        <v>61.69205658324266</v>
      </c>
    </row>
    <row r="58" spans="1:6" ht="12.75">
      <c r="A58" s="77"/>
      <c r="B58" s="49">
        <v>85295</v>
      </c>
      <c r="C58" s="38" t="s">
        <v>1</v>
      </c>
      <c r="D58" s="9">
        <v>246127</v>
      </c>
      <c r="E58" s="9">
        <v>246126</v>
      </c>
      <c r="F58" s="78">
        <f t="shared" si="1"/>
        <v>99.99959370568853</v>
      </c>
    </row>
    <row r="59" spans="1:6" ht="25.5">
      <c r="A59" s="79">
        <v>853</v>
      </c>
      <c r="B59" s="51"/>
      <c r="C59" s="30" t="s">
        <v>148</v>
      </c>
      <c r="D59" s="10">
        <f>D60</f>
        <v>19000</v>
      </c>
      <c r="E59" s="10">
        <f>E60</f>
        <v>18634</v>
      </c>
      <c r="F59" s="87">
        <f t="shared" si="1"/>
        <v>98.07368421052631</v>
      </c>
    </row>
    <row r="60" spans="1:6" ht="25.5">
      <c r="A60" s="77"/>
      <c r="B60" s="49">
        <v>85324</v>
      </c>
      <c r="C60" s="38" t="s">
        <v>134</v>
      </c>
      <c r="D60" s="9">
        <v>19000</v>
      </c>
      <c r="E60" s="9">
        <v>18634</v>
      </c>
      <c r="F60" s="78">
        <f t="shared" si="1"/>
        <v>98.07368421052631</v>
      </c>
    </row>
    <row r="61" spans="1:6" ht="25.5">
      <c r="A61" s="79">
        <v>854</v>
      </c>
      <c r="B61" s="51"/>
      <c r="C61" s="30" t="s">
        <v>8</v>
      </c>
      <c r="D61" s="10">
        <f>D64+D63+D62</f>
        <v>308723</v>
      </c>
      <c r="E61" s="10">
        <f>E64+E63+E62</f>
        <v>291894</v>
      </c>
      <c r="F61" s="80">
        <f t="shared" si="1"/>
        <v>94.54883503982533</v>
      </c>
    </row>
    <row r="62" spans="1:6" ht="12.75">
      <c r="A62" s="75"/>
      <c r="B62" s="47">
        <v>85401</v>
      </c>
      <c r="C62" s="27" t="s">
        <v>108</v>
      </c>
      <c r="D62" s="11">
        <v>227523</v>
      </c>
      <c r="E62" s="11">
        <v>226259</v>
      </c>
      <c r="F62" s="76">
        <f t="shared" si="1"/>
        <v>99.4444517697112</v>
      </c>
    </row>
    <row r="63" spans="1:6" ht="12.75">
      <c r="A63" s="75"/>
      <c r="B63" s="47">
        <v>85407</v>
      </c>
      <c r="C63" s="27" t="s">
        <v>109</v>
      </c>
      <c r="D63" s="11">
        <v>60000</v>
      </c>
      <c r="E63" s="11">
        <v>50541</v>
      </c>
      <c r="F63" s="76">
        <f t="shared" si="1"/>
        <v>84.235</v>
      </c>
    </row>
    <row r="64" spans="1:6" ht="12.75">
      <c r="A64" s="75"/>
      <c r="B64" s="47">
        <v>85415</v>
      </c>
      <c r="C64" s="27" t="s">
        <v>110</v>
      </c>
      <c r="D64" s="11">
        <v>21200</v>
      </c>
      <c r="E64" s="11">
        <v>15094</v>
      </c>
      <c r="F64" s="76">
        <f t="shared" si="1"/>
        <v>71.19811320754717</v>
      </c>
    </row>
    <row r="65" spans="1:6" ht="25.5">
      <c r="A65" s="79">
        <v>900</v>
      </c>
      <c r="B65" s="51"/>
      <c r="C65" s="30" t="s">
        <v>9</v>
      </c>
      <c r="D65" s="10">
        <f>D70+D69+D68+D67+D66</f>
        <v>3566773</v>
      </c>
      <c r="E65" s="10">
        <f>E70+E69+E68+E67+E66:F66</f>
        <v>3364522</v>
      </c>
      <c r="F65" s="80">
        <f t="shared" si="1"/>
        <v>94.3295802676537</v>
      </c>
    </row>
    <row r="66" spans="1:6" ht="12.75">
      <c r="A66" s="75"/>
      <c r="B66" s="47">
        <v>90001</v>
      </c>
      <c r="C66" s="27" t="s">
        <v>89</v>
      </c>
      <c r="D66" s="11">
        <v>818461</v>
      </c>
      <c r="E66" s="11">
        <v>780079</v>
      </c>
      <c r="F66" s="76">
        <f t="shared" si="1"/>
        <v>95.31046683959285</v>
      </c>
    </row>
    <row r="67" spans="1:6" ht="12.75">
      <c r="A67" s="75"/>
      <c r="B67" s="47">
        <v>90003</v>
      </c>
      <c r="C67" s="27" t="s">
        <v>111</v>
      </c>
      <c r="D67" s="11">
        <v>533500</v>
      </c>
      <c r="E67" s="11">
        <v>530451</v>
      </c>
      <c r="F67" s="76">
        <f t="shared" si="1"/>
        <v>99.42849109653234</v>
      </c>
    </row>
    <row r="68" spans="1:6" ht="12.75">
      <c r="A68" s="75"/>
      <c r="B68" s="47">
        <v>90004</v>
      </c>
      <c r="C68" s="27" t="s">
        <v>112</v>
      </c>
      <c r="D68" s="11">
        <v>606500</v>
      </c>
      <c r="E68" s="11">
        <v>596843</v>
      </c>
      <c r="F68" s="76">
        <f aca="true" t="shared" si="2" ref="F68:F80">E68/D68*100</f>
        <v>98.40774938169827</v>
      </c>
    </row>
    <row r="69" spans="1:6" ht="12.75">
      <c r="A69" s="75"/>
      <c r="B69" s="47">
        <v>90015</v>
      </c>
      <c r="C69" s="27" t="s">
        <v>90</v>
      </c>
      <c r="D69" s="11">
        <v>986455</v>
      </c>
      <c r="E69" s="11">
        <v>986455</v>
      </c>
      <c r="F69" s="76">
        <f t="shared" si="2"/>
        <v>100</v>
      </c>
    </row>
    <row r="70" spans="1:6" ht="12.75">
      <c r="A70" s="77"/>
      <c r="B70" s="49">
        <v>90095</v>
      </c>
      <c r="C70" s="38" t="s">
        <v>1</v>
      </c>
      <c r="D70" s="9">
        <v>621857</v>
      </c>
      <c r="E70" s="9">
        <v>470694</v>
      </c>
      <c r="F70" s="78">
        <f t="shared" si="2"/>
        <v>75.69167831189486</v>
      </c>
    </row>
    <row r="71" spans="1:6" ht="25.5">
      <c r="A71" s="79">
        <v>921</v>
      </c>
      <c r="B71" s="51"/>
      <c r="C71" s="30" t="s">
        <v>97</v>
      </c>
      <c r="D71" s="10">
        <f>D76+D75+D74+D73+D72</f>
        <v>1735345</v>
      </c>
      <c r="E71" s="10">
        <f>E76+E75+E74+E73+E72</f>
        <v>1669812</v>
      </c>
      <c r="F71" s="80">
        <f t="shared" si="2"/>
        <v>96.22363276466639</v>
      </c>
    </row>
    <row r="72" spans="1:6" ht="12.75">
      <c r="A72" s="75"/>
      <c r="B72" s="47">
        <v>92109</v>
      </c>
      <c r="C72" s="27" t="s">
        <v>113</v>
      </c>
      <c r="D72" s="11">
        <v>558500</v>
      </c>
      <c r="E72" s="11">
        <v>523220</v>
      </c>
      <c r="F72" s="76">
        <f t="shared" si="2"/>
        <v>93.68307967770815</v>
      </c>
    </row>
    <row r="73" spans="1:6" ht="12.75">
      <c r="A73" s="75"/>
      <c r="B73" s="47">
        <v>92114</v>
      </c>
      <c r="C73" s="27" t="s">
        <v>114</v>
      </c>
      <c r="D73" s="11">
        <v>46500</v>
      </c>
      <c r="E73" s="11">
        <v>46500</v>
      </c>
      <c r="F73" s="76">
        <f t="shared" si="2"/>
        <v>100</v>
      </c>
    </row>
    <row r="74" spans="1:6" ht="12.75">
      <c r="A74" s="75"/>
      <c r="B74" s="47">
        <v>92116</v>
      </c>
      <c r="C74" s="27" t="s">
        <v>115</v>
      </c>
      <c r="D74" s="11">
        <v>538332</v>
      </c>
      <c r="E74" s="11">
        <v>538332</v>
      </c>
      <c r="F74" s="76">
        <f t="shared" si="2"/>
        <v>100</v>
      </c>
    </row>
    <row r="75" spans="1:6" ht="12.75">
      <c r="A75" s="75"/>
      <c r="B75" s="47">
        <v>92118</v>
      </c>
      <c r="C75" s="27" t="s">
        <v>116</v>
      </c>
      <c r="D75" s="11">
        <v>424700</v>
      </c>
      <c r="E75" s="11">
        <v>424700</v>
      </c>
      <c r="F75" s="76">
        <f t="shared" si="2"/>
        <v>100</v>
      </c>
    </row>
    <row r="76" spans="1:6" ht="12.75">
      <c r="A76" s="82"/>
      <c r="B76" s="49">
        <v>92195</v>
      </c>
      <c r="C76" s="38" t="s">
        <v>1</v>
      </c>
      <c r="D76" s="9">
        <v>167313</v>
      </c>
      <c r="E76" s="9">
        <v>137060</v>
      </c>
      <c r="F76" s="78">
        <f t="shared" si="2"/>
        <v>81.91832075212326</v>
      </c>
    </row>
    <row r="77" spans="1:6" ht="12.75">
      <c r="A77" s="81">
        <v>926</v>
      </c>
      <c r="B77" s="47"/>
      <c r="C77" s="19" t="s">
        <v>10</v>
      </c>
      <c r="D77" s="7">
        <f>D80+D79+D78</f>
        <v>1540530</v>
      </c>
      <c r="E77" s="7">
        <f>E80+E79+E78</f>
        <v>1520238</v>
      </c>
      <c r="F77" s="83">
        <f t="shared" si="2"/>
        <v>98.6827909875173</v>
      </c>
    </row>
    <row r="78" spans="1:6" ht="12.75">
      <c r="A78" s="81"/>
      <c r="B78" s="47">
        <v>92601</v>
      </c>
      <c r="C78" s="27" t="s">
        <v>135</v>
      </c>
      <c r="D78" s="12">
        <v>422350</v>
      </c>
      <c r="E78" s="12">
        <v>422176</v>
      </c>
      <c r="F78" s="84">
        <f t="shared" si="2"/>
        <v>99.95880194151769</v>
      </c>
    </row>
    <row r="79" spans="1:6" ht="12.75">
      <c r="A79" s="75"/>
      <c r="B79" s="47">
        <v>92604</v>
      </c>
      <c r="C79" s="27" t="s">
        <v>44</v>
      </c>
      <c r="D79" s="11">
        <v>911180</v>
      </c>
      <c r="E79" s="11">
        <v>894862</v>
      </c>
      <c r="F79" s="76">
        <f t="shared" si="2"/>
        <v>98.20913540683509</v>
      </c>
    </row>
    <row r="80" spans="1:6" ht="13.5" thickBot="1">
      <c r="A80" s="75"/>
      <c r="B80" s="47">
        <v>92695</v>
      </c>
      <c r="C80" s="27" t="s">
        <v>1</v>
      </c>
      <c r="D80" s="11">
        <v>207000</v>
      </c>
      <c r="E80" s="11">
        <v>203200</v>
      </c>
      <c r="F80" s="76">
        <f t="shared" si="2"/>
        <v>98.16425120772946</v>
      </c>
    </row>
    <row r="81" spans="1:6" ht="12.75">
      <c r="A81" s="3"/>
      <c r="B81" s="4"/>
      <c r="C81" s="4"/>
      <c r="D81" s="37"/>
      <c r="E81" s="37"/>
      <c r="F81" s="40"/>
    </row>
    <row r="82" spans="1:6" ht="15.75" thickBot="1">
      <c r="A82" s="24"/>
      <c r="B82" s="23"/>
      <c r="C82" s="28" t="s">
        <v>126</v>
      </c>
      <c r="D82" s="39">
        <f>D4+D7+D9+D12+D16+D19+D23+D26+D28+D33+D35+D37+D45+D47+D49+D59+D61+D65+D71+D77</f>
        <v>44675970</v>
      </c>
      <c r="E82" s="39">
        <f>E4+E7+E9+E12+E16+E19+E23+E26+E28+E33+E37+E45+E47+E49+E59+E61+E65+E71+E77</f>
        <v>43400673</v>
      </c>
      <c r="F82" s="41">
        <f>E82/D82*100</f>
        <v>97.14545201816547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2005-03-17T13:28:36Z</cp:lastPrinted>
  <dcterms:created xsi:type="dcterms:W3CDTF">1997-02-26T13:46:56Z</dcterms:created>
  <dcterms:modified xsi:type="dcterms:W3CDTF">2007-10-17T09:07:21Z</dcterms:modified>
  <cp:category/>
  <cp:version/>
  <cp:contentType/>
  <cp:contentStatus/>
</cp:coreProperties>
</file>